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Production Summary" sheetId="1" r:id="rId1"/>
    <sheet name="Metallic Breakdown" sheetId="2" r:id="rId2"/>
    <sheet name="Coal Prod. by Rank and Method" sheetId="3" r:id="rId3"/>
    <sheet name="Indust Min Prod by Commodity" sheetId="4" r:id="rId4"/>
    <sheet name="Indust Min prod by Region" sheetId="5" r:id="rId5"/>
  </sheets>
  <definedNames>
    <definedName name="_xlnm.Print_Area" localSheetId="3">'Indust Min Prod by Commodity'!$A$1:$D$223</definedName>
    <definedName name="_xlnm.Print_Area" localSheetId="4">'Indust Min prod by Region'!$A$1:$D$183</definedName>
    <definedName name="_xlnm.Print_Area" localSheetId="1">'Metallic Breakdown'!$A$1:$F$31</definedName>
    <definedName name="_xlnm.Print_Area" localSheetId="0">'Production Summary'!$A$1:$E$47</definedName>
    <definedName name="_xlnm.Print_Titles" localSheetId="3">'Indust Min Prod by Commodity'!$1:$4</definedName>
    <definedName name="_xlnm.Print_Titles" localSheetId="4">'Indust Min prod by Region'!$1:$4</definedName>
  </definedNames>
  <calcPr fullCalcOnLoad="1"/>
</workbook>
</file>

<file path=xl/sharedStrings.xml><?xml version="1.0" encoding="utf-8"?>
<sst xmlns="http://schemas.openxmlformats.org/spreadsheetml/2006/main" count="500" uniqueCount="110">
  <si>
    <t>NZ ANNUAL PRODUCTION STATISTICS FOR ALL COMMODITIES</t>
  </si>
  <si>
    <t>COMMODITY</t>
  </si>
  <si>
    <t>Quantity</t>
  </si>
  <si>
    <t>Value</t>
  </si>
  <si>
    <t>(tonnes)</t>
  </si>
  <si>
    <t>($NZ)</t>
  </si>
  <si>
    <t>Metals</t>
  </si>
  <si>
    <t>Gold</t>
  </si>
  <si>
    <t>Silver</t>
  </si>
  <si>
    <t>Magnetite (Ironsand)</t>
  </si>
  <si>
    <t>Total</t>
  </si>
  <si>
    <t>Non Metals</t>
  </si>
  <si>
    <t>Amorphous silica</t>
  </si>
  <si>
    <t>Bentonite</t>
  </si>
  <si>
    <t>Building and dimension stone</t>
  </si>
  <si>
    <t>Clay for brick, tiles etc</t>
  </si>
  <si>
    <t>Clay for pottery and ceramics</t>
  </si>
  <si>
    <t>Decorative pebbles including scoria</t>
  </si>
  <si>
    <t>Diatomite</t>
  </si>
  <si>
    <t>Dolomite for agriculture</t>
  </si>
  <si>
    <t>Dolomite for industry</t>
  </si>
  <si>
    <t>Limestone and marl for cement</t>
  </si>
  <si>
    <t>Limestone for agriculture</t>
  </si>
  <si>
    <t>Limestone for industry</t>
  </si>
  <si>
    <t>Perlite</t>
  </si>
  <si>
    <t>Pounamu</t>
  </si>
  <si>
    <t>Pumice</t>
  </si>
  <si>
    <t>Recycled Material</t>
  </si>
  <si>
    <t>Rock for reclamation &amp; protection</t>
  </si>
  <si>
    <t>Rock, sand and gravel for building</t>
  </si>
  <si>
    <t>Rock, sand and gravel for roading</t>
  </si>
  <si>
    <t>Rock, sand, gravel &amp; clay for fill</t>
  </si>
  <si>
    <t>Sand for industry</t>
  </si>
  <si>
    <t>Serpentine</t>
  </si>
  <si>
    <t>Silica Sand</t>
  </si>
  <si>
    <t>Talc</t>
  </si>
  <si>
    <t>Zeolite</t>
  </si>
  <si>
    <t>Coal</t>
  </si>
  <si>
    <t>GRAND TOTAL</t>
  </si>
  <si>
    <t>NZ INDUSTRIAL MINERAL PRODUCTION BY  COMMODITY</t>
  </si>
  <si>
    <t>MINERAL COMMODITY</t>
  </si>
  <si>
    <t>REGION</t>
  </si>
  <si>
    <t>Bay of Plenty</t>
  </si>
  <si>
    <t>Waikato</t>
  </si>
  <si>
    <t>Gisborne</t>
  </si>
  <si>
    <t>Hawkes Bay</t>
  </si>
  <si>
    <t>Canterbury</t>
  </si>
  <si>
    <t>Northland</t>
  </si>
  <si>
    <t>Auckland</t>
  </si>
  <si>
    <t>Otago</t>
  </si>
  <si>
    <t>West Coast</t>
  </si>
  <si>
    <t>Wellington</t>
  </si>
  <si>
    <t>Southland</t>
  </si>
  <si>
    <t>Nelson/Tasman</t>
  </si>
  <si>
    <t>Manawatu/Wanganui</t>
  </si>
  <si>
    <t>Marlborough</t>
  </si>
  <si>
    <t>Taranaki</t>
  </si>
  <si>
    <t>Chatham Islands</t>
  </si>
  <si>
    <t>TOTAL</t>
  </si>
  <si>
    <t>NZ INDUSTRIAL MINERAL PRODUCTION BY REGION</t>
  </si>
  <si>
    <t>Amorphous Silica</t>
  </si>
  <si>
    <t>withheld</t>
  </si>
  <si>
    <t xml:space="preserve"> </t>
  </si>
  <si>
    <t>Building and Dimension stone</t>
  </si>
  <si>
    <t>Rock, sand, and gravel for building</t>
  </si>
  <si>
    <t xml:space="preserve">Rock, sand, gravel &amp; clay for fill  </t>
  </si>
  <si>
    <t>METAL</t>
  </si>
  <si>
    <t>MINES</t>
  </si>
  <si>
    <t>Martha Hill</t>
  </si>
  <si>
    <t>Macraes mine</t>
  </si>
  <si>
    <t>Other hard rock</t>
  </si>
  <si>
    <t>Placer Westland</t>
  </si>
  <si>
    <t>Placer Otago/Southland</t>
  </si>
  <si>
    <t>Other</t>
  </si>
  <si>
    <t>Ironsand</t>
  </si>
  <si>
    <t>Waikato North Head</t>
  </si>
  <si>
    <t>Taharoa</t>
  </si>
  <si>
    <t>Placer Marlbrough</t>
  </si>
  <si>
    <t xml:space="preserve">Placer Tasman </t>
  </si>
  <si>
    <t>Placer BOP</t>
  </si>
  <si>
    <t xml:space="preserve">Value </t>
  </si>
  <si>
    <t>(NZ$)</t>
  </si>
  <si>
    <r>
      <t xml:space="preserve">Total Gold Production </t>
    </r>
    <r>
      <rPr>
        <b/>
        <i/>
        <u val="single"/>
        <sz val="10"/>
        <rFont val="Arial"/>
        <family val="2"/>
      </rPr>
      <t>(kg's)</t>
    </r>
    <r>
      <rPr>
        <b/>
        <sz val="10"/>
        <rFont val="Arial"/>
        <family val="2"/>
      </rPr>
      <t xml:space="preserve"> and Values ($)</t>
    </r>
  </si>
  <si>
    <r>
      <t xml:space="preserve">Total Silver Production </t>
    </r>
    <r>
      <rPr>
        <b/>
        <i/>
        <u val="single"/>
        <sz val="10"/>
        <rFont val="Arial"/>
        <family val="2"/>
      </rPr>
      <t>(kg's)</t>
    </r>
    <r>
      <rPr>
        <b/>
        <sz val="10"/>
        <rFont val="Arial"/>
        <family val="2"/>
      </rPr>
      <t xml:space="preserve"> and Values ($)</t>
    </r>
  </si>
  <si>
    <t xml:space="preserve">Production (tonnes)  </t>
  </si>
  <si>
    <r>
      <t xml:space="preserve">Total </t>
    </r>
    <r>
      <rPr>
        <b/>
        <i/>
        <u val="single"/>
        <sz val="10"/>
        <rFont val="Arial"/>
        <family val="2"/>
      </rPr>
      <t>Tonnage</t>
    </r>
    <r>
      <rPr>
        <b/>
        <sz val="10"/>
        <rFont val="Arial"/>
        <family val="2"/>
      </rPr>
      <t xml:space="preserve"> Produced</t>
    </r>
  </si>
  <si>
    <r>
      <t>Peat (m</t>
    </r>
    <r>
      <rPr>
        <vertAlign val="superscript"/>
        <sz val="10"/>
        <color indexed="8"/>
        <rFont val="Arial"/>
        <family val="2"/>
      </rPr>
      <t>3</t>
    </r>
    <r>
      <rPr>
        <sz val="10"/>
        <color indexed="8"/>
        <rFont val="Arial"/>
        <family val="2"/>
      </rPr>
      <t xml:space="preserve">)* </t>
    </r>
  </si>
  <si>
    <t xml:space="preserve">Dolomite for industry </t>
  </si>
  <si>
    <t>Limestone for industry &amp; roading</t>
  </si>
  <si>
    <r>
      <t xml:space="preserve">* </t>
    </r>
    <r>
      <rPr>
        <i/>
        <sz val="10"/>
        <rFont val="Arial"/>
        <family val="2"/>
      </rPr>
      <t>Peat converted to tonnes for total.</t>
    </r>
  </si>
  <si>
    <r>
      <t xml:space="preserve">Total Ironsand Production </t>
    </r>
    <r>
      <rPr>
        <b/>
        <i/>
        <u val="single"/>
        <sz val="8"/>
        <rFont val="Arial"/>
        <family val="2"/>
      </rPr>
      <t>(tonnes)</t>
    </r>
    <r>
      <rPr>
        <b/>
        <sz val="8"/>
        <rFont val="Arial"/>
        <family val="2"/>
      </rPr>
      <t xml:space="preserve"> and Values ($)</t>
    </r>
  </si>
  <si>
    <t xml:space="preserve">NEW ZEALAND METALS PRODUCTION </t>
  </si>
  <si>
    <r>
      <t>With Regard To The 2003 Data Set The Following Should Be Noted:</t>
    </r>
    <r>
      <rPr>
        <sz val="8"/>
        <rFont val="Arial"/>
        <family val="2"/>
      </rPr>
      <t xml:space="preserve">
Discrepancies in 2003 data have been corrected as a result of an ongoing audit process. The value of ‘Non Metals’ production for 2003 has been revised downwards from $458,269,460 to $445,405,790. The following revisions have been made to the 2003 data set:
• </t>
    </r>
    <r>
      <rPr>
        <b/>
        <sz val="8"/>
        <rFont val="Arial"/>
        <family val="2"/>
      </rPr>
      <t>Clay for Brick and Tiles</t>
    </r>
    <r>
      <rPr>
        <sz val="8"/>
        <rFont val="Arial"/>
        <family val="2"/>
      </rPr>
      <t xml:space="preserve"> – many of the 2003 returns received from operators reflected ‘end product’ sales value. This has now been revised to reflect the value of the quarried commodity. The tonnage produced has not been revised.
• </t>
    </r>
    <r>
      <rPr>
        <b/>
        <sz val="8"/>
        <rFont val="Arial"/>
        <family val="2"/>
      </rPr>
      <t>Dolomite for Agriculture</t>
    </r>
    <r>
      <rPr>
        <sz val="8"/>
        <rFont val="Arial"/>
        <family val="2"/>
      </rPr>
      <t xml:space="preserve"> – as a result of miscoding ‘Dolomite for Agriculture’ in the Southland region has now been attributed to ‘Limestone for Agriculture’ (64,020 tonnes).
• </t>
    </r>
    <r>
      <rPr>
        <b/>
        <sz val="8"/>
        <rFont val="Arial"/>
        <family val="2"/>
      </rPr>
      <t>Limestone for Industry and Roading</t>
    </r>
    <r>
      <rPr>
        <sz val="8"/>
        <rFont val="Arial"/>
        <family val="2"/>
      </rPr>
      <t xml:space="preserve"> – many of the 2003 returns received from operators reflected ‘end product’ sales value.  These figures have now been revised to reflect the value of the quarried commodity. A total of 59,390 tonnes quarried in the Northland region in 2003 has now been added to the Limestone for ‘Industry and Roading’ total due to original miscoding. Production values (not tonnage) of ‘Limestone for Industry’ in the Hawkes Bay region has been revised upwards slightly. </t>
    </r>
  </si>
  <si>
    <r>
      <t>•</t>
    </r>
    <r>
      <rPr>
        <b/>
        <sz val="8"/>
        <rFont val="Arial"/>
        <family val="2"/>
      </rPr>
      <t xml:space="preserve"> Limestone for Agriculture</t>
    </r>
    <r>
      <rPr>
        <sz val="8"/>
        <rFont val="Arial"/>
        <family val="2"/>
      </rPr>
      <t xml:space="preserve"> – as a result of revisions made to the Southland total (stated above) and a re-categorising of 59,390 tonnes of production from the Northland region (was ‘Limestone for Agriculture’ and has now been attributed to ‘Limestone for Industry and Roading’), a minor increase in national output and total value for this commodity has been made.</t>
    </r>
  </si>
  <si>
    <t>(kg's)</t>
  </si>
  <si>
    <t>Total Value of Metals Production ($NZ)</t>
  </si>
  <si>
    <t>2004 NZ COAL PRODUCTION  BY MINE METHOD</t>
  </si>
  <si>
    <t>Region</t>
  </si>
  <si>
    <t>Opencast</t>
  </si>
  <si>
    <t>Undergound</t>
  </si>
  <si>
    <t xml:space="preserve"> Total</t>
  </si>
  <si>
    <t>NORTH ISLAND</t>
  </si>
  <si>
    <t>SOUTH ISLAND</t>
  </si>
  <si>
    <t>NEW ZEALAND</t>
  </si>
  <si>
    <t>Production (tonnes)</t>
  </si>
  <si>
    <t>Total Value $NZ</t>
  </si>
  <si>
    <t>2004 NZ COAL PRODUCTION  BY COAL RANK</t>
  </si>
  <si>
    <t>Bituminous</t>
  </si>
  <si>
    <t>Sub Bituminous</t>
  </si>
  <si>
    <t>Lignite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</si>
</sst>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quot;#,##0"/>
    <numFmt numFmtId="169" formatCode="&quot;$&quot;#,##0.00"/>
    <numFmt numFmtId="170" formatCode="#,##0[$₮-450]"/>
    <numFmt numFmtId="171" formatCode="_-* #,##0.000_-;\-* #,##0.000_-;_-* &quot;-&quot;???_-;_-@_-"/>
    <numFmt numFmtId="172" formatCode="#,##0.000"/>
    <numFmt numFmtId="173" formatCode="0.000"/>
    <numFmt numFmtId="174" formatCode="#,##0.00000_ ;\-#,##0.00000\ "/>
    <numFmt numFmtId="175" formatCode="#,##0.0"/>
    <numFmt numFmtId="176" formatCode="&quot;$&quot;#,##0.0"/>
    <numFmt numFmtId="177" formatCode="0_ ;\-0\ "/>
    <numFmt numFmtId="178" formatCode="_-&quot;$&quot;* #,##0.000_-;\-&quot;$&quot;* #,##0.000_-;_-&quot;$&quot;* &quot;-&quot;??_-;_-@_-"/>
    <numFmt numFmtId="179" formatCode="_-&quot;$&quot;* #,##0.0_-;\-&quot;$&quot;* #,##0.0_-;_-&quot;$&quot;* &quot;-&quot;??_-;_-@_-"/>
    <numFmt numFmtId="180" formatCode="_-&quot;$&quot;* #,##0_-;\-&quot;$&quot;* #,##0_-;_-&quot;$&quot;* &quot;-&quot;??_-;_-@_-"/>
  </numFmts>
  <fonts count="68">
    <font>
      <sz val="10"/>
      <name val="Arial"/>
      <family val="0"/>
    </font>
    <font>
      <sz val="10"/>
      <color indexed="8"/>
      <name val="MS Sans Serif"/>
      <family val="0"/>
    </font>
    <font>
      <b/>
      <sz val="16"/>
      <color indexed="9"/>
      <name val="Arial"/>
      <family val="2"/>
    </font>
    <font>
      <sz val="8"/>
      <color indexed="9"/>
      <name val="Arial"/>
      <family val="2"/>
    </font>
    <font>
      <b/>
      <sz val="12"/>
      <color indexed="9"/>
      <name val="Arial"/>
      <family val="2"/>
    </font>
    <font>
      <b/>
      <sz val="10"/>
      <color indexed="9"/>
      <name val="Arial"/>
      <family val="2"/>
    </font>
    <font>
      <sz val="10"/>
      <color indexed="9"/>
      <name val="Arial"/>
      <family val="2"/>
    </font>
    <font>
      <sz val="8"/>
      <name val="Arial"/>
      <family val="2"/>
    </font>
    <font>
      <b/>
      <sz val="11"/>
      <color indexed="8"/>
      <name val="Arial"/>
      <family val="2"/>
    </font>
    <font>
      <sz val="10"/>
      <color indexed="8"/>
      <name val="Arial"/>
      <family val="2"/>
    </font>
    <font>
      <b/>
      <sz val="8"/>
      <color indexed="8"/>
      <name val="Arial"/>
      <family val="2"/>
    </font>
    <font>
      <b/>
      <sz val="10"/>
      <name val="Arial"/>
      <family val="2"/>
    </font>
    <font>
      <b/>
      <sz val="8"/>
      <name val="Arial"/>
      <family val="2"/>
    </font>
    <font>
      <b/>
      <sz val="10"/>
      <color indexed="8"/>
      <name val="Arial"/>
      <family val="2"/>
    </font>
    <font>
      <i/>
      <sz val="10"/>
      <color indexed="8"/>
      <name val="Arial"/>
      <family val="2"/>
    </font>
    <font>
      <sz val="8"/>
      <color indexed="8"/>
      <name val="Arial"/>
      <family val="2"/>
    </font>
    <font>
      <b/>
      <sz val="8"/>
      <color indexed="9"/>
      <name val="Arial"/>
      <family val="2"/>
    </font>
    <font>
      <b/>
      <sz val="11"/>
      <color indexed="9"/>
      <name val="Arial"/>
      <family val="2"/>
    </font>
    <font>
      <b/>
      <i/>
      <sz val="10"/>
      <name val="Arial"/>
      <family val="2"/>
    </font>
    <font>
      <b/>
      <i/>
      <sz val="8"/>
      <name val="Arial"/>
      <family val="2"/>
    </font>
    <font>
      <i/>
      <sz val="10"/>
      <color indexed="9"/>
      <name val="Arial"/>
      <family val="2"/>
    </font>
    <font>
      <b/>
      <i/>
      <sz val="10"/>
      <color indexed="8"/>
      <name val="Arial"/>
      <family val="2"/>
    </font>
    <font>
      <u val="single"/>
      <sz val="10"/>
      <color indexed="12"/>
      <name val="Arial"/>
      <family val="0"/>
    </font>
    <font>
      <u val="single"/>
      <sz val="10"/>
      <color indexed="36"/>
      <name val="Arial"/>
      <family val="0"/>
    </font>
    <font>
      <sz val="10"/>
      <color indexed="8"/>
      <name val="Times New Roman"/>
      <family val="0"/>
    </font>
    <font>
      <b/>
      <i/>
      <sz val="8"/>
      <color indexed="9"/>
      <name val="Arial"/>
      <family val="2"/>
    </font>
    <font>
      <b/>
      <i/>
      <sz val="10"/>
      <color indexed="9"/>
      <name val="Arial"/>
      <family val="2"/>
    </font>
    <font>
      <i/>
      <sz val="10"/>
      <name val="Arial"/>
      <family val="2"/>
    </font>
    <font>
      <sz val="8"/>
      <color indexed="8"/>
      <name val="Times New Roman"/>
      <family val="0"/>
    </font>
    <font>
      <sz val="9"/>
      <color indexed="8"/>
      <name val="Arial"/>
      <family val="2"/>
    </font>
    <font>
      <b/>
      <i/>
      <u val="single"/>
      <sz val="10"/>
      <name val="Arial"/>
      <family val="2"/>
    </font>
    <font>
      <vertAlign val="superscript"/>
      <sz val="10"/>
      <color indexed="8"/>
      <name val="Arial"/>
      <family val="2"/>
    </font>
    <font>
      <b/>
      <i/>
      <sz val="12"/>
      <color indexed="8"/>
      <name val="Times New Roman"/>
      <family val="0"/>
    </font>
    <font>
      <b/>
      <i/>
      <sz val="12"/>
      <name val="Arial"/>
      <family val="0"/>
    </font>
    <font>
      <b/>
      <i/>
      <u val="single"/>
      <sz val="8"/>
      <name val="Arial"/>
      <family val="2"/>
    </font>
    <font>
      <b/>
      <sz val="14"/>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1"/>
        <bgColor indexed="64"/>
      </patternFill>
    </fill>
    <fill>
      <patternFill patternType="solid">
        <fgColor indexed="12"/>
        <bgColor indexed="64"/>
      </patternFill>
    </fill>
    <fill>
      <patternFill patternType="solid">
        <fgColor indexed="51"/>
        <bgColor indexed="64"/>
      </patternFill>
    </fill>
    <fill>
      <patternFill patternType="solid">
        <fgColor indexed="3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7">
    <xf numFmtId="0" fontId="0" fillId="0" borderId="0" xfId="0" applyAlignment="1">
      <alignment/>
    </xf>
    <xf numFmtId="0" fontId="2" fillId="33" borderId="10" xfId="0" applyFont="1" applyFill="1" applyBorder="1" applyAlignment="1">
      <alignment/>
    </xf>
    <xf numFmtId="0" fontId="3" fillId="33" borderId="0"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5" fillId="33" borderId="0" xfId="0" applyFont="1" applyFill="1" applyBorder="1" applyAlignment="1">
      <alignment horizontal="right"/>
    </xf>
    <xf numFmtId="0" fontId="6" fillId="33" borderId="0" xfId="0" applyFont="1" applyFill="1" applyBorder="1" applyAlignment="1">
      <alignment horizontal="right"/>
    </xf>
    <xf numFmtId="0" fontId="3" fillId="0" borderId="0" xfId="0" applyFont="1" applyFill="1" applyBorder="1" applyAlignment="1">
      <alignment/>
    </xf>
    <xf numFmtId="0" fontId="7" fillId="0" borderId="0" xfId="0" applyFont="1" applyFill="1" applyBorder="1" applyAlignment="1">
      <alignment/>
    </xf>
    <xf numFmtId="0" fontId="8" fillId="34" borderId="11" xfId="0" applyFont="1" applyFill="1" applyBorder="1" applyAlignment="1">
      <alignment/>
    </xf>
    <xf numFmtId="0" fontId="7" fillId="0" borderId="0" xfId="0" applyFont="1" applyBorder="1" applyAlignment="1">
      <alignment/>
    </xf>
    <xf numFmtId="0" fontId="9" fillId="0" borderId="0" xfId="0" applyFont="1" applyBorder="1" applyAlignment="1">
      <alignment/>
    </xf>
    <xf numFmtId="3" fontId="0" fillId="0" borderId="0" xfId="0" applyNumberFormat="1" applyFont="1" applyBorder="1" applyAlignment="1">
      <alignment/>
    </xf>
    <xf numFmtId="0" fontId="10" fillId="0" borderId="0" xfId="0" applyFont="1" applyBorder="1" applyAlignment="1">
      <alignment/>
    </xf>
    <xf numFmtId="3" fontId="11" fillId="0" borderId="0" xfId="0" applyNumberFormat="1" applyFont="1" applyBorder="1" applyAlignment="1">
      <alignment/>
    </xf>
    <xf numFmtId="3" fontId="12" fillId="0" borderId="0" xfId="0" applyNumberFormat="1" applyFont="1" applyBorder="1" applyAlignment="1">
      <alignment/>
    </xf>
    <xf numFmtId="0" fontId="9" fillId="0" borderId="0" xfId="0" applyFont="1" applyFill="1" applyBorder="1" applyAlignment="1">
      <alignment horizontal="left"/>
    </xf>
    <xf numFmtId="0" fontId="13" fillId="0" borderId="0" xfId="0" applyFont="1" applyBorder="1" applyAlignment="1">
      <alignment/>
    </xf>
    <xf numFmtId="0" fontId="15" fillId="0" borderId="0" xfId="0" applyFont="1" applyBorder="1" applyAlignment="1">
      <alignment/>
    </xf>
    <xf numFmtId="0" fontId="2" fillId="33" borderId="0" xfId="0" applyFont="1" applyFill="1" applyBorder="1" applyAlignment="1">
      <alignment/>
    </xf>
    <xf numFmtId="3" fontId="3" fillId="33" borderId="0" xfId="0" applyNumberFormat="1" applyFont="1" applyFill="1" applyBorder="1" applyAlignment="1">
      <alignment/>
    </xf>
    <xf numFmtId="0" fontId="16" fillId="33" borderId="0" xfId="0" applyFont="1" applyFill="1" applyBorder="1" applyAlignment="1">
      <alignment/>
    </xf>
    <xf numFmtId="1" fontId="4" fillId="33" borderId="0" xfId="0" applyNumberFormat="1" applyFont="1" applyFill="1" applyBorder="1" applyAlignment="1">
      <alignment horizontal="right"/>
    </xf>
    <xf numFmtId="0" fontId="4" fillId="35" borderId="0" xfId="0" applyFont="1" applyFill="1" applyBorder="1" applyAlignment="1">
      <alignment horizontal="left"/>
    </xf>
    <xf numFmtId="0" fontId="17" fillId="35" borderId="0" xfId="0" applyFont="1" applyFill="1" applyBorder="1" applyAlignment="1">
      <alignment horizontal="left"/>
    </xf>
    <xf numFmtId="3" fontId="5" fillId="35" borderId="0" xfId="0" applyNumberFormat="1" applyFont="1" applyFill="1" applyBorder="1" applyAlignment="1">
      <alignment horizontal="right"/>
    </xf>
    <xf numFmtId="0" fontId="3" fillId="35" borderId="0" xfId="0" applyFont="1" applyFill="1" applyBorder="1" applyAlignment="1">
      <alignment horizontal="left"/>
    </xf>
    <xf numFmtId="3" fontId="6" fillId="35" borderId="0" xfId="0" applyNumberFormat="1" applyFont="1" applyFill="1" applyBorder="1" applyAlignment="1">
      <alignment horizontal="right"/>
    </xf>
    <xf numFmtId="0" fontId="13" fillId="0" borderId="0" xfId="0" applyFont="1" applyFill="1" applyBorder="1" applyAlignment="1">
      <alignment horizontal="left"/>
    </xf>
    <xf numFmtId="3" fontId="0" fillId="0" borderId="0" xfId="0" applyNumberFormat="1" applyFont="1" applyAlignment="1">
      <alignment/>
    </xf>
    <xf numFmtId="0" fontId="13" fillId="36" borderId="11" xfId="0" applyFont="1" applyFill="1" applyBorder="1" applyAlignment="1">
      <alignment horizontal="left"/>
    </xf>
    <xf numFmtId="3" fontId="18" fillId="0" borderId="0" xfId="0" applyNumberFormat="1" applyFont="1" applyAlignment="1">
      <alignment/>
    </xf>
    <xf numFmtId="0" fontId="0" fillId="0" borderId="0" xfId="0" applyFont="1" applyAlignment="1">
      <alignment/>
    </xf>
    <xf numFmtId="0" fontId="9" fillId="0" borderId="0" xfId="0" applyFont="1" applyFill="1" applyBorder="1" applyAlignment="1">
      <alignment/>
    </xf>
    <xf numFmtId="0" fontId="13" fillId="34" borderId="11" xfId="0" applyFont="1" applyFill="1" applyBorder="1" applyAlignment="1">
      <alignment/>
    </xf>
    <xf numFmtId="3" fontId="19" fillId="0" borderId="0" xfId="0" applyNumberFormat="1" applyFont="1" applyAlignment="1">
      <alignment/>
    </xf>
    <xf numFmtId="3" fontId="20" fillId="35" borderId="0" xfId="0" applyNumberFormat="1" applyFont="1" applyFill="1" applyBorder="1" applyAlignment="1">
      <alignment horizontal="right"/>
    </xf>
    <xf numFmtId="0" fontId="9" fillId="0" borderId="0" xfId="0" applyFont="1" applyFill="1" applyAlignment="1">
      <alignment horizontal="left"/>
    </xf>
    <xf numFmtId="0" fontId="24" fillId="0" borderId="0" xfId="0" applyFont="1" applyFill="1" applyAlignment="1">
      <alignment horizontal="left"/>
    </xf>
    <xf numFmtId="3" fontId="9" fillId="0" borderId="0" xfId="0" applyNumberFormat="1" applyFont="1" applyFill="1" applyAlignment="1">
      <alignment horizontal="right"/>
    </xf>
    <xf numFmtId="3" fontId="21" fillId="0" borderId="0" xfId="0" applyNumberFormat="1" applyFont="1" applyFill="1" applyAlignment="1">
      <alignment horizontal="right"/>
    </xf>
    <xf numFmtId="3" fontId="0" fillId="0" borderId="0" xfId="0" applyNumberFormat="1" applyAlignment="1">
      <alignment/>
    </xf>
    <xf numFmtId="168" fontId="18" fillId="0" borderId="0" xfId="0" applyNumberFormat="1" applyFont="1" applyAlignment="1">
      <alignment horizontal="right"/>
    </xf>
    <xf numFmtId="168" fontId="19" fillId="0" borderId="0" xfId="0" applyNumberFormat="1" applyFont="1" applyAlignment="1">
      <alignment/>
    </xf>
    <xf numFmtId="168" fontId="18" fillId="0" borderId="0" xfId="0" applyNumberFormat="1" applyFont="1" applyAlignment="1">
      <alignment/>
    </xf>
    <xf numFmtId="168" fontId="25" fillId="33" borderId="0" xfId="0" applyNumberFormat="1" applyFont="1" applyFill="1" applyBorder="1" applyAlignment="1">
      <alignment/>
    </xf>
    <xf numFmtId="168" fontId="26" fillId="35" borderId="0" xfId="0" applyNumberFormat="1" applyFont="1" applyFill="1" applyBorder="1" applyAlignment="1">
      <alignment horizontal="right"/>
    </xf>
    <xf numFmtId="168" fontId="21" fillId="0" borderId="0" xfId="0" applyNumberFormat="1" applyFont="1" applyFill="1" applyAlignment="1">
      <alignment horizontal="right"/>
    </xf>
    <xf numFmtId="0" fontId="11" fillId="0" borderId="0" xfId="0" applyFont="1" applyAlignment="1">
      <alignment/>
    </xf>
    <xf numFmtId="168" fontId="0" fillId="0" borderId="0" xfId="0" applyNumberFormat="1" applyFont="1" applyAlignment="1">
      <alignment/>
    </xf>
    <xf numFmtId="168" fontId="9" fillId="0" borderId="0" xfId="0" applyNumberFormat="1" applyFont="1" applyFill="1" applyAlignment="1">
      <alignment horizontal="right"/>
    </xf>
    <xf numFmtId="168" fontId="13" fillId="0" borderId="0" xfId="0" applyNumberFormat="1" applyFont="1" applyFill="1" applyAlignment="1">
      <alignment horizontal="right"/>
    </xf>
    <xf numFmtId="168" fontId="11" fillId="0" borderId="0" xfId="0" applyNumberFormat="1" applyFont="1" applyAlignment="1">
      <alignment/>
    </xf>
    <xf numFmtId="168" fontId="13" fillId="0" borderId="0" xfId="0" applyNumberFormat="1" applyFont="1" applyAlignment="1">
      <alignment/>
    </xf>
    <xf numFmtId="168" fontId="9" fillId="0" borderId="0" xfId="0" applyNumberFormat="1" applyFont="1" applyAlignment="1">
      <alignment/>
    </xf>
    <xf numFmtId="168" fontId="0" fillId="0" borderId="0" xfId="0" applyNumberFormat="1" applyAlignment="1">
      <alignment/>
    </xf>
    <xf numFmtId="168" fontId="7" fillId="0" borderId="0" xfId="0" applyNumberFormat="1" applyFont="1" applyFill="1" applyBorder="1" applyAlignment="1">
      <alignment/>
    </xf>
    <xf numFmtId="168" fontId="7" fillId="0" borderId="0" xfId="0" applyNumberFormat="1" applyFont="1" applyBorder="1" applyAlignment="1">
      <alignment/>
    </xf>
    <xf numFmtId="168" fontId="0" fillId="0" borderId="0" xfId="0" applyNumberFormat="1" applyFont="1" applyBorder="1" applyAlignment="1">
      <alignment/>
    </xf>
    <xf numFmtId="168" fontId="11" fillId="0" borderId="0" xfId="0" applyNumberFormat="1" applyFont="1" applyBorder="1" applyAlignment="1">
      <alignment/>
    </xf>
    <xf numFmtId="168" fontId="12" fillId="0" borderId="0" xfId="0" applyNumberFormat="1" applyFont="1" applyBorder="1" applyAlignment="1">
      <alignment/>
    </xf>
    <xf numFmtId="0" fontId="0" fillId="37" borderId="0" xfId="0" applyFill="1" applyAlignment="1">
      <alignment/>
    </xf>
    <xf numFmtId="168" fontId="5" fillId="37" borderId="0" xfId="0" applyNumberFormat="1" applyFont="1" applyFill="1" applyBorder="1" applyAlignment="1">
      <alignment horizontal="right"/>
    </xf>
    <xf numFmtId="168" fontId="6" fillId="37" borderId="0" xfId="0" applyNumberFormat="1" applyFont="1" applyFill="1" applyBorder="1" applyAlignment="1">
      <alignment horizontal="right"/>
    </xf>
    <xf numFmtId="49" fontId="4" fillId="33" borderId="0" xfId="0" applyNumberFormat="1" applyFont="1" applyFill="1" applyBorder="1" applyAlignment="1">
      <alignment horizontal="right"/>
    </xf>
    <xf numFmtId="168" fontId="29" fillId="0" borderId="0" xfId="0" applyNumberFormat="1" applyFont="1" applyFill="1" applyAlignment="1">
      <alignment horizontal="right"/>
    </xf>
    <xf numFmtId="3" fontId="18" fillId="0" borderId="0" xfId="0" applyNumberFormat="1" applyFont="1" applyBorder="1" applyAlignment="1">
      <alignment/>
    </xf>
    <xf numFmtId="0" fontId="11" fillId="34" borderId="11" xfId="0" applyFont="1" applyFill="1" applyBorder="1" applyAlignment="1">
      <alignment/>
    </xf>
    <xf numFmtId="0" fontId="0" fillId="0" borderId="0" xfId="0" applyBorder="1" applyAlignment="1">
      <alignment/>
    </xf>
    <xf numFmtId="171" fontId="0" fillId="0" borderId="0" xfId="0" applyNumberFormat="1" applyBorder="1" applyAlignment="1">
      <alignment horizontal="center"/>
    </xf>
    <xf numFmtId="171" fontId="0" fillId="0" borderId="0" xfId="0" applyNumberFormat="1" applyFill="1" applyBorder="1" applyAlignment="1">
      <alignment horizontal="center"/>
    </xf>
    <xf numFmtId="172" fontId="0" fillId="0" borderId="0" xfId="0" applyNumberFormat="1" applyFont="1" applyBorder="1" applyAlignment="1">
      <alignment/>
    </xf>
    <xf numFmtId="3" fontId="0" fillId="0" borderId="0" xfId="0" applyNumberFormat="1" applyBorder="1" applyAlignment="1">
      <alignment horizontal="center"/>
    </xf>
    <xf numFmtId="172" fontId="0" fillId="0" borderId="0" xfId="0" applyNumberFormat="1" applyAlignment="1">
      <alignment/>
    </xf>
    <xf numFmtId="172" fontId="11" fillId="0" borderId="0" xfId="0" applyNumberFormat="1" applyFont="1" applyBorder="1" applyAlignment="1">
      <alignment/>
    </xf>
    <xf numFmtId="49" fontId="4" fillId="37" borderId="0" xfId="0" applyNumberFormat="1" applyFont="1" applyFill="1" applyBorder="1" applyAlignment="1">
      <alignment horizontal="right"/>
    </xf>
    <xf numFmtId="0" fontId="4" fillId="33" borderId="0" xfId="0" applyFont="1" applyFill="1" applyAlignment="1">
      <alignment/>
    </xf>
    <xf numFmtId="0" fontId="4" fillId="33" borderId="0" xfId="0" applyFont="1" applyFill="1" applyAlignment="1">
      <alignment horizontal="center"/>
    </xf>
    <xf numFmtId="0" fontId="11" fillId="34" borderId="12" xfId="0" applyFont="1" applyFill="1" applyBorder="1" applyAlignment="1">
      <alignment/>
    </xf>
    <xf numFmtId="0" fontId="0" fillId="0" borderId="0" xfId="0" applyBorder="1" applyAlignment="1">
      <alignment horizontal="center"/>
    </xf>
    <xf numFmtId="41" fontId="0" fillId="0" borderId="0" xfId="0" applyNumberFormat="1" applyBorder="1" applyAlignment="1">
      <alignment horizontal="center"/>
    </xf>
    <xf numFmtId="0" fontId="11" fillId="34" borderId="0" xfId="0" applyFont="1" applyFill="1" applyBorder="1" applyAlignment="1">
      <alignment/>
    </xf>
    <xf numFmtId="41" fontId="11" fillId="34" borderId="12" xfId="0" applyNumberFormat="1" applyFont="1" applyFill="1" applyBorder="1" applyAlignment="1">
      <alignment/>
    </xf>
    <xf numFmtId="6" fontId="11" fillId="34" borderId="12" xfId="0" applyNumberFormat="1" applyFont="1" applyFill="1" applyBorder="1" applyAlignment="1">
      <alignment horizontal="center"/>
    </xf>
    <xf numFmtId="171" fontId="11" fillId="34" borderId="12" xfId="0" applyNumberFormat="1" applyFont="1" applyFill="1" applyBorder="1" applyAlignment="1">
      <alignment horizontal="center"/>
    </xf>
    <xf numFmtId="168" fontId="11" fillId="34" borderId="12" xfId="0" applyNumberFormat="1" applyFont="1" applyFill="1" applyBorder="1" applyAlignment="1">
      <alignment/>
    </xf>
    <xf numFmtId="0" fontId="0" fillId="0" borderId="0" xfId="0" applyFill="1" applyAlignment="1">
      <alignment/>
    </xf>
    <xf numFmtId="0" fontId="11" fillId="0" borderId="0" xfId="0" applyFont="1" applyFill="1" applyBorder="1" applyAlignment="1">
      <alignment/>
    </xf>
    <xf numFmtId="41" fontId="11" fillId="0" borderId="0" xfId="0" applyNumberFormat="1" applyFont="1" applyFill="1" applyBorder="1" applyAlignment="1">
      <alignment horizontal="center"/>
    </xf>
    <xf numFmtId="171" fontId="11" fillId="0" borderId="0" xfId="0" applyNumberFormat="1" applyFont="1" applyFill="1" applyBorder="1" applyAlignment="1">
      <alignment horizontal="center"/>
    </xf>
    <xf numFmtId="41" fontId="11" fillId="34" borderId="12" xfId="0" applyNumberFormat="1"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42" fontId="11" fillId="0" borderId="0" xfId="0" applyNumberFormat="1" applyFont="1" applyFill="1" applyBorder="1" applyAlignment="1">
      <alignment horizontal="center"/>
    </xf>
    <xf numFmtId="3" fontId="11" fillId="34" borderId="12" xfId="0" applyNumberFormat="1" applyFont="1" applyFill="1" applyBorder="1" applyAlignment="1">
      <alignment horizontal="center"/>
    </xf>
    <xf numFmtId="0" fontId="0" fillId="0" borderId="0" xfId="0" applyFill="1" applyAlignment="1">
      <alignment horizontal="center"/>
    </xf>
    <xf numFmtId="42" fontId="11" fillId="0" borderId="0" xfId="0" applyNumberFormat="1" applyFont="1" applyFill="1" applyBorder="1" applyAlignment="1">
      <alignment/>
    </xf>
    <xf numFmtId="41" fontId="5" fillId="33" borderId="12" xfId="0" applyNumberFormat="1" applyFont="1" applyFill="1" applyBorder="1" applyAlignment="1">
      <alignment horizontal="center"/>
    </xf>
    <xf numFmtId="0" fontId="5" fillId="33" borderId="12" xfId="0" applyFont="1" applyFill="1" applyBorder="1" applyAlignment="1">
      <alignment horizontal="center"/>
    </xf>
    <xf numFmtId="43" fontId="5" fillId="33" borderId="12" xfId="0" applyNumberFormat="1" applyFont="1" applyFill="1" applyBorder="1" applyAlignment="1">
      <alignment horizontal="center"/>
    </xf>
    <xf numFmtId="0" fontId="25" fillId="33" borderId="0" xfId="0" applyFont="1" applyFill="1" applyAlignment="1">
      <alignment/>
    </xf>
    <xf numFmtId="0" fontId="7" fillId="0" borderId="0" xfId="0" applyFont="1" applyBorder="1" applyAlignment="1">
      <alignment horizontal="center"/>
    </xf>
    <xf numFmtId="0" fontId="7" fillId="0" borderId="0" xfId="0" applyFont="1" applyAlignment="1">
      <alignment/>
    </xf>
    <xf numFmtId="0" fontId="0" fillId="0" borderId="0" xfId="0" applyFont="1" applyBorder="1" applyAlignment="1">
      <alignment/>
    </xf>
    <xf numFmtId="4" fontId="0" fillId="0" borderId="0" xfId="0" applyNumberFormat="1" applyFont="1" applyBorder="1" applyAlignment="1">
      <alignment/>
    </xf>
    <xf numFmtId="2" fontId="0" fillId="0" borderId="0" xfId="0" applyNumberFormat="1" applyFont="1" applyBorder="1" applyAlignment="1">
      <alignment/>
    </xf>
    <xf numFmtId="8" fontId="0" fillId="0" borderId="0" xfId="0" applyNumberFormat="1" applyAlignment="1">
      <alignment/>
    </xf>
    <xf numFmtId="3" fontId="21" fillId="0" borderId="0" xfId="0" applyNumberFormat="1" applyFont="1" applyFill="1" applyBorder="1" applyAlignment="1">
      <alignment/>
    </xf>
    <xf numFmtId="168" fontId="21" fillId="0" borderId="0" xfId="0" applyNumberFormat="1" applyFont="1" applyFill="1" applyBorder="1" applyAlignment="1">
      <alignment/>
    </xf>
    <xf numFmtId="168" fontId="18" fillId="0" borderId="0" xfId="0" applyNumberFormat="1" applyFont="1" applyBorder="1" applyAlignment="1">
      <alignment/>
    </xf>
    <xf numFmtId="3" fontId="32" fillId="0" borderId="0" xfId="0" applyNumberFormat="1" applyFont="1" applyFill="1" applyAlignment="1">
      <alignment horizontal="right"/>
    </xf>
    <xf numFmtId="3" fontId="33" fillId="0" borderId="0" xfId="0" applyNumberFormat="1" applyFont="1" applyAlignment="1">
      <alignment/>
    </xf>
    <xf numFmtId="168" fontId="28" fillId="0" borderId="0" xfId="0" applyNumberFormat="1" applyFont="1" applyFill="1" applyAlignment="1">
      <alignment horizontal="left"/>
    </xf>
    <xf numFmtId="169" fontId="0" fillId="0" borderId="0" xfId="0" applyNumberFormat="1" applyAlignment="1">
      <alignment/>
    </xf>
    <xf numFmtId="0" fontId="25" fillId="33" borderId="0" xfId="0" applyFont="1" applyFill="1" applyAlignment="1" applyProtection="1">
      <alignment/>
      <protection hidden="1"/>
    </xf>
    <xf numFmtId="0" fontId="12" fillId="34" borderId="0" xfId="0" applyFont="1" applyFill="1" applyAlignment="1">
      <alignment/>
    </xf>
    <xf numFmtId="168" fontId="9" fillId="0" borderId="0" xfId="58" applyNumberFormat="1" applyFont="1" applyFill="1" applyBorder="1" applyAlignment="1">
      <alignment horizontal="right" wrapText="1"/>
      <protection/>
    </xf>
    <xf numFmtId="168" fontId="9" fillId="0" borderId="0" xfId="57" applyNumberFormat="1" applyFont="1" applyFill="1" applyBorder="1" applyAlignment="1">
      <alignment horizontal="right" wrapText="1"/>
      <protection/>
    </xf>
    <xf numFmtId="168" fontId="5" fillId="33" borderId="12" xfId="0" applyNumberFormat="1" applyFont="1" applyFill="1" applyBorder="1" applyAlignment="1">
      <alignment horizontal="center"/>
    </xf>
    <xf numFmtId="6" fontId="5" fillId="33" borderId="12" xfId="0" applyNumberFormat="1" applyFont="1" applyFill="1" applyBorder="1" applyAlignment="1">
      <alignment horizontal="center"/>
    </xf>
    <xf numFmtId="0" fontId="35" fillId="33" borderId="0" xfId="0" applyFont="1" applyFill="1" applyAlignment="1">
      <alignment/>
    </xf>
    <xf numFmtId="0" fontId="6" fillId="33" borderId="0" xfId="0" applyFont="1" applyFill="1" applyAlignment="1">
      <alignment/>
    </xf>
    <xf numFmtId="3" fontId="6" fillId="33" borderId="0" xfId="0" applyNumberFormat="1" applyFont="1" applyFill="1" applyAlignment="1">
      <alignment/>
    </xf>
    <xf numFmtId="0" fontId="17" fillId="33" borderId="0" xfId="0" applyFont="1" applyFill="1" applyAlignment="1">
      <alignment/>
    </xf>
    <xf numFmtId="3" fontId="17" fillId="33" borderId="0" xfId="0" applyNumberFormat="1" applyFont="1" applyFill="1" applyAlignment="1">
      <alignment/>
    </xf>
    <xf numFmtId="3" fontId="17" fillId="33" borderId="0" xfId="0" applyNumberFormat="1" applyFont="1" applyFill="1" applyAlignment="1">
      <alignment horizontal="center"/>
    </xf>
    <xf numFmtId="0" fontId="11" fillId="34" borderId="0" xfId="0" applyFont="1" applyFill="1" applyAlignment="1">
      <alignment/>
    </xf>
    <xf numFmtId="0" fontId="0" fillId="34" borderId="0" xfId="0" applyFill="1" applyAlignment="1">
      <alignment/>
    </xf>
    <xf numFmtId="3" fontId="11" fillId="34" borderId="0" xfId="0" applyNumberFormat="1" applyFont="1" applyFill="1" applyAlignment="1">
      <alignment/>
    </xf>
    <xf numFmtId="0" fontId="0" fillId="34" borderId="0" xfId="0" applyFill="1" applyBorder="1" applyAlignment="1">
      <alignment/>
    </xf>
    <xf numFmtId="168" fontId="11" fillId="34" borderId="0" xfId="0" applyNumberFormat="1" applyFont="1" applyFill="1" applyAlignment="1">
      <alignment/>
    </xf>
    <xf numFmtId="0" fontId="5" fillId="33" borderId="0" xfId="0" applyFont="1" applyFill="1" applyAlignment="1">
      <alignment/>
    </xf>
    <xf numFmtId="3" fontId="5" fillId="33" borderId="0" xfId="0" applyNumberFormat="1" applyFont="1" applyFill="1" applyAlignment="1">
      <alignment/>
    </xf>
    <xf numFmtId="0" fontId="17" fillId="33" borderId="0" xfId="0" applyFont="1" applyFill="1" applyAlignment="1">
      <alignment horizontal="center"/>
    </xf>
    <xf numFmtId="44" fontId="0" fillId="0" borderId="0" xfId="44" applyFont="1" applyAlignment="1">
      <alignment/>
    </xf>
    <xf numFmtId="180" fontId="11" fillId="0" borderId="0" xfId="44" applyNumberFormat="1" applyFont="1" applyAlignment="1">
      <alignment/>
    </xf>
    <xf numFmtId="0" fontId="12"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177" fontId="11" fillId="0" borderId="12" xfId="0" applyNumberFormat="1" applyFont="1" applyBorder="1" applyAlignment="1">
      <alignment horizontal="center" wrapText="1"/>
    </xf>
    <xf numFmtId="177" fontId="11" fillId="0" borderId="12" xfId="0" applyNumberFormat="1" applyFont="1" applyBorder="1" applyAlignment="1">
      <alignment horizontal="center"/>
    </xf>
    <xf numFmtId="0" fontId="2" fillId="33" borderId="0" xfId="0" applyFont="1" applyFill="1" applyAlignment="1">
      <alignment wrapText="1"/>
    </xf>
    <xf numFmtId="0" fontId="11"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6"/>
  <sheetViews>
    <sheetView tabSelected="1" zoomScalePageLayoutView="0" workbookViewId="0" topLeftCell="A1">
      <selection activeCell="D35" sqref="D35"/>
    </sheetView>
  </sheetViews>
  <sheetFormatPr defaultColWidth="9.140625" defaultRowHeight="12.75"/>
  <cols>
    <col min="1" max="1" width="31.421875" style="0" customWidth="1"/>
    <col min="2" max="2" width="19.140625" style="11" customWidth="1"/>
    <col min="3" max="3" width="18.140625" style="11" customWidth="1"/>
    <col min="4" max="4" width="18.140625" style="0" customWidth="1"/>
    <col min="5" max="5" width="15.00390625" style="0" customWidth="1"/>
    <col min="6" max="6" width="13.00390625" style="0" customWidth="1"/>
    <col min="8" max="8" width="14.421875" style="0" customWidth="1"/>
  </cols>
  <sheetData>
    <row r="1" spans="1:5" ht="20.25">
      <c r="A1" s="1" t="s">
        <v>0</v>
      </c>
      <c r="B1" s="2"/>
      <c r="C1" s="2"/>
      <c r="D1" s="62"/>
      <c r="E1" s="62"/>
    </row>
    <row r="2" spans="1:5" ht="15.75">
      <c r="A2" s="3"/>
      <c r="B2" s="4">
        <v>2003</v>
      </c>
      <c r="C2" s="4">
        <v>2003</v>
      </c>
      <c r="D2" s="4">
        <v>2004</v>
      </c>
      <c r="E2" s="76">
        <v>2004</v>
      </c>
    </row>
    <row r="3" spans="1:5" ht="15.75">
      <c r="A3" s="5" t="s">
        <v>1</v>
      </c>
      <c r="B3" s="6" t="s">
        <v>2</v>
      </c>
      <c r="C3" s="6" t="s">
        <v>3</v>
      </c>
      <c r="D3" s="6" t="s">
        <v>2</v>
      </c>
      <c r="E3" s="63" t="s">
        <v>3</v>
      </c>
    </row>
    <row r="4" spans="1:5" ht="12.75">
      <c r="A4" s="101"/>
      <c r="B4" s="7" t="s">
        <v>4</v>
      </c>
      <c r="C4" s="7" t="s">
        <v>5</v>
      </c>
      <c r="D4" s="7" t="s">
        <v>4</v>
      </c>
      <c r="E4" s="64" t="s">
        <v>5</v>
      </c>
    </row>
    <row r="5" spans="1:5" ht="15" customHeight="1" thickBot="1">
      <c r="A5" s="8"/>
      <c r="B5" s="9"/>
      <c r="C5" s="9"/>
      <c r="D5" s="9"/>
      <c r="E5" s="57"/>
    </row>
    <row r="6" spans="1:5" ht="15" customHeight="1" thickBot="1">
      <c r="A6" s="10" t="s">
        <v>6</v>
      </c>
      <c r="D6" s="11"/>
      <c r="E6" s="58"/>
    </row>
    <row r="7" spans="1:5" ht="15" customHeight="1">
      <c r="A7" s="12" t="s">
        <v>7</v>
      </c>
      <c r="B7" s="106">
        <v>9.3</v>
      </c>
      <c r="C7" s="59">
        <v>186869997</v>
      </c>
      <c r="D7" s="72">
        <f>10150.61546/1000</f>
        <v>10.150615460000001</v>
      </c>
      <c r="E7" s="56">
        <f>(D7*1000)*19929.5</f>
        <v>202296690.81007</v>
      </c>
    </row>
    <row r="8" spans="1:6" ht="15" customHeight="1">
      <c r="A8" s="12" t="s">
        <v>8</v>
      </c>
      <c r="B8" s="105">
        <v>29.92</v>
      </c>
      <c r="C8" s="59">
        <v>8007091</v>
      </c>
      <c r="D8" s="72">
        <f>30084.396/1000</f>
        <v>30.084396</v>
      </c>
      <c r="E8" s="56">
        <f>D8*1000*312</f>
        <v>9386331.552000001</v>
      </c>
      <c r="F8" s="56"/>
    </row>
    <row r="9" spans="1:5" ht="15" customHeight="1">
      <c r="A9" s="12" t="s">
        <v>9</v>
      </c>
      <c r="B9" s="13">
        <v>1946900</v>
      </c>
      <c r="C9" s="59">
        <v>33570795.2</v>
      </c>
      <c r="D9" s="74">
        <v>2329417</v>
      </c>
      <c r="E9" s="59">
        <v>39187452.7</v>
      </c>
    </row>
    <row r="10" spans="1:5" ht="15" customHeight="1">
      <c r="A10" s="14" t="s">
        <v>10</v>
      </c>
      <c r="B10" s="15">
        <f>SUM(B7:B9)+1</f>
        <v>1946940.22</v>
      </c>
      <c r="C10" s="60">
        <f>SUM(C7:C9)</f>
        <v>228447883.2</v>
      </c>
      <c r="D10" s="75">
        <f>SUM(D7:D9)</f>
        <v>2329457.23501146</v>
      </c>
      <c r="E10" s="60">
        <f>SUM(E7:E9)</f>
        <v>250870475.06207</v>
      </c>
    </row>
    <row r="11" spans="1:5" ht="15" customHeight="1" thickBot="1">
      <c r="A11" s="14"/>
      <c r="B11" s="16"/>
      <c r="C11" s="61"/>
      <c r="D11" s="16"/>
      <c r="E11" s="61"/>
    </row>
    <row r="12" spans="1:5" ht="15" customHeight="1" thickBot="1">
      <c r="A12" s="10" t="s">
        <v>11</v>
      </c>
      <c r="B12" s="16"/>
      <c r="C12" s="58"/>
      <c r="D12" s="16"/>
      <c r="E12" s="58"/>
    </row>
    <row r="13" spans="1:6" ht="15" customHeight="1">
      <c r="A13" s="17" t="s">
        <v>12</v>
      </c>
      <c r="B13" s="104">
        <v>980</v>
      </c>
      <c r="C13" s="117"/>
      <c r="D13" s="40">
        <v>930</v>
      </c>
      <c r="E13" s="66"/>
      <c r="F13" s="56"/>
    </row>
    <row r="14" spans="1:6" ht="15" customHeight="1">
      <c r="A14" s="17" t="s">
        <v>13</v>
      </c>
      <c r="B14" s="13">
        <v>10940</v>
      </c>
      <c r="C14" s="117"/>
      <c r="D14" s="40">
        <v>10050</v>
      </c>
      <c r="E14" s="66"/>
      <c r="F14" s="56"/>
    </row>
    <row r="15" spans="1:6" ht="15" customHeight="1">
      <c r="A15" s="17" t="s">
        <v>14</v>
      </c>
      <c r="B15" s="13">
        <v>37300</v>
      </c>
      <c r="C15" s="117"/>
      <c r="D15" s="40">
        <v>26110</v>
      </c>
      <c r="E15" s="66"/>
      <c r="F15" s="56"/>
    </row>
    <row r="16" spans="1:6" ht="15" customHeight="1">
      <c r="A16" s="17" t="s">
        <v>15</v>
      </c>
      <c r="B16" s="13">
        <v>56550</v>
      </c>
      <c r="C16" s="59"/>
      <c r="D16" s="42">
        <v>57350</v>
      </c>
      <c r="E16" s="107"/>
      <c r="F16" s="56"/>
    </row>
    <row r="17" spans="1:6" ht="15" customHeight="1">
      <c r="A17" s="17" t="s">
        <v>16</v>
      </c>
      <c r="B17" s="13">
        <v>14770</v>
      </c>
      <c r="C17" s="117"/>
      <c r="D17" s="40">
        <v>15240</v>
      </c>
      <c r="E17" s="42"/>
      <c r="F17" s="56"/>
    </row>
    <row r="18" spans="1:6" ht="15" customHeight="1">
      <c r="A18" s="17" t="s">
        <v>17</v>
      </c>
      <c r="B18" s="13">
        <v>89200</v>
      </c>
      <c r="C18" s="117"/>
      <c r="D18" s="40">
        <v>102270</v>
      </c>
      <c r="E18" s="66"/>
      <c r="F18" s="56"/>
    </row>
    <row r="19" spans="1:6" ht="15" customHeight="1">
      <c r="A19" s="17" t="s">
        <v>18</v>
      </c>
      <c r="B19" s="104">
        <v>320</v>
      </c>
      <c r="C19" s="117"/>
      <c r="D19" s="40">
        <v>240</v>
      </c>
      <c r="E19" s="66"/>
      <c r="F19" s="56"/>
    </row>
    <row r="20" spans="1:6" ht="15" customHeight="1">
      <c r="A20" s="17" t="s">
        <v>19</v>
      </c>
      <c r="B20" s="13">
        <v>24720</v>
      </c>
      <c r="C20" s="117"/>
      <c r="D20" s="40">
        <v>400</v>
      </c>
      <c r="E20" s="50"/>
      <c r="F20" s="56"/>
    </row>
    <row r="21" spans="1:6" ht="15" customHeight="1">
      <c r="A21" s="17" t="s">
        <v>20</v>
      </c>
      <c r="B21" s="13">
        <v>21920</v>
      </c>
      <c r="C21" s="117"/>
      <c r="D21" s="40">
        <v>12000</v>
      </c>
      <c r="E21" s="66"/>
      <c r="F21" s="56"/>
    </row>
    <row r="22" spans="1:6" ht="15" customHeight="1">
      <c r="A22" s="17" t="s">
        <v>21</v>
      </c>
      <c r="B22" s="13">
        <v>1652000</v>
      </c>
      <c r="C22" s="117"/>
      <c r="D22" s="40">
        <v>1838620</v>
      </c>
      <c r="E22" s="66"/>
      <c r="F22" s="56"/>
    </row>
    <row r="23" spans="1:6" ht="15" customHeight="1">
      <c r="A23" s="17" t="s">
        <v>22</v>
      </c>
      <c r="B23" s="13">
        <v>2557120</v>
      </c>
      <c r="C23" s="117"/>
      <c r="D23" s="40">
        <v>1913130</v>
      </c>
      <c r="E23" s="66"/>
      <c r="F23" s="56"/>
    </row>
    <row r="24" spans="1:6" ht="15" customHeight="1">
      <c r="A24" s="17" t="s">
        <v>88</v>
      </c>
      <c r="B24" s="13">
        <f>671500+59400-10</f>
        <v>730890</v>
      </c>
      <c r="C24" s="117"/>
      <c r="D24" s="40">
        <f>353220+207497+3</f>
        <v>560720</v>
      </c>
      <c r="E24" s="66"/>
      <c r="F24" s="56"/>
    </row>
    <row r="25" spans="1:6" ht="15" customHeight="1">
      <c r="A25" s="17" t="s">
        <v>24</v>
      </c>
      <c r="B25" s="13">
        <v>5000</v>
      </c>
      <c r="C25" s="59"/>
      <c r="D25" s="40">
        <v>5600</v>
      </c>
      <c r="E25" s="66"/>
      <c r="F25" s="56"/>
    </row>
    <row r="26" spans="1:6" ht="15" customHeight="1">
      <c r="A26" s="17" t="s">
        <v>25</v>
      </c>
      <c r="B26" s="104">
        <v>0</v>
      </c>
      <c r="C26" s="59"/>
      <c r="D26" s="30">
        <v>0</v>
      </c>
      <c r="E26" s="50"/>
      <c r="F26" s="56"/>
    </row>
    <row r="27" spans="1:6" ht="15" customHeight="1">
      <c r="A27" s="17" t="s">
        <v>26</v>
      </c>
      <c r="B27" s="13">
        <v>173400</v>
      </c>
      <c r="C27" s="118"/>
      <c r="D27" s="40">
        <v>280950</v>
      </c>
      <c r="E27" s="66"/>
      <c r="F27" s="56"/>
    </row>
    <row r="28" spans="1:6" ht="15" customHeight="1">
      <c r="A28" s="17" t="s">
        <v>27</v>
      </c>
      <c r="B28" s="13">
        <v>25910</v>
      </c>
      <c r="C28" s="117"/>
      <c r="D28" s="40">
        <v>21560</v>
      </c>
      <c r="E28" s="66"/>
      <c r="F28" s="56"/>
    </row>
    <row r="29" spans="1:6" ht="15" customHeight="1">
      <c r="A29" s="17" t="s">
        <v>28</v>
      </c>
      <c r="B29" s="13">
        <v>608770</v>
      </c>
      <c r="C29" s="118"/>
      <c r="D29" s="40">
        <v>599980</v>
      </c>
      <c r="E29" s="66"/>
      <c r="F29" s="56"/>
    </row>
    <row r="30" spans="1:6" ht="15" customHeight="1">
      <c r="A30" s="17" t="s">
        <v>29</v>
      </c>
      <c r="B30" s="13">
        <v>9267560</v>
      </c>
      <c r="C30" s="118"/>
      <c r="D30" s="40">
        <v>11361510</v>
      </c>
      <c r="E30" s="66"/>
      <c r="F30" s="56"/>
    </row>
    <row r="31" spans="1:6" ht="15" customHeight="1">
      <c r="A31" s="17" t="s">
        <v>30</v>
      </c>
      <c r="B31" s="13">
        <v>20519930</v>
      </c>
      <c r="C31" s="59"/>
      <c r="D31" s="40">
        <v>21720940</v>
      </c>
      <c r="E31" s="66"/>
      <c r="F31" s="56"/>
    </row>
    <row r="32" spans="1:6" ht="15" customHeight="1">
      <c r="A32" s="17" t="s">
        <v>31</v>
      </c>
      <c r="B32" s="13">
        <v>3767700</v>
      </c>
      <c r="C32" s="117"/>
      <c r="D32" s="40">
        <v>4013160</v>
      </c>
      <c r="E32" s="66"/>
      <c r="F32" s="56"/>
    </row>
    <row r="33" spans="1:6" ht="15" customHeight="1">
      <c r="A33" s="17" t="s">
        <v>32</v>
      </c>
      <c r="B33" s="13">
        <v>2207190</v>
      </c>
      <c r="C33" s="118"/>
      <c r="D33" s="40">
        <v>1753140</v>
      </c>
      <c r="E33" s="66"/>
      <c r="F33" s="56"/>
    </row>
    <row r="34" spans="1:6" ht="15" customHeight="1">
      <c r="A34" s="17" t="s">
        <v>33</v>
      </c>
      <c r="B34" s="13">
        <v>68960</v>
      </c>
      <c r="C34" s="117"/>
      <c r="D34" s="40">
        <v>60880</v>
      </c>
      <c r="E34" s="66"/>
      <c r="F34" s="56"/>
    </row>
    <row r="35" spans="1:6" ht="15" customHeight="1">
      <c r="A35" s="17" t="s">
        <v>34</v>
      </c>
      <c r="B35" s="13">
        <v>48396</v>
      </c>
      <c r="C35" s="118"/>
      <c r="D35" s="40">
        <v>60080</v>
      </c>
      <c r="E35" s="66"/>
      <c r="F35" s="56"/>
    </row>
    <row r="36" spans="1:6" ht="15" customHeight="1">
      <c r="A36" s="17" t="s">
        <v>35</v>
      </c>
      <c r="B36" s="104">
        <v>0</v>
      </c>
      <c r="C36" s="118"/>
      <c r="D36" s="30">
        <v>0</v>
      </c>
      <c r="E36" s="50"/>
      <c r="F36" s="56"/>
    </row>
    <row r="37" spans="1:6" ht="15" customHeight="1">
      <c r="A37" s="17" t="s">
        <v>36</v>
      </c>
      <c r="B37" s="13">
        <v>4850</v>
      </c>
      <c r="C37" s="117"/>
      <c r="D37" s="40">
        <v>11440</v>
      </c>
      <c r="E37" s="66"/>
      <c r="F37" s="56"/>
    </row>
    <row r="38" spans="1:6" ht="15" customHeight="1">
      <c r="A38" s="18" t="s">
        <v>10</v>
      </c>
      <c r="B38" s="67">
        <f>SUM(B13:B37)</f>
        <v>41894376</v>
      </c>
      <c r="C38" s="110">
        <v>445405790</v>
      </c>
      <c r="D38" s="67">
        <f>SUM(D13:D37)</f>
        <v>44426300</v>
      </c>
      <c r="E38" s="45">
        <v>477419670</v>
      </c>
      <c r="F38" s="56"/>
    </row>
    <row r="39" spans="1:4" ht="15" customHeight="1" thickBot="1">
      <c r="A39" s="18"/>
      <c r="B39" s="15"/>
      <c r="C39" s="58"/>
      <c r="D39" s="15"/>
    </row>
    <row r="40" spans="1:5" ht="15" customHeight="1" thickBot="1">
      <c r="A40" s="10" t="s">
        <v>37</v>
      </c>
      <c r="C40" s="58"/>
      <c r="D40" s="104"/>
      <c r="E40" s="58"/>
    </row>
    <row r="41" spans="1:5" ht="15" customHeight="1">
      <c r="A41" s="12" t="s">
        <v>37</v>
      </c>
      <c r="B41" s="67">
        <v>5179900</v>
      </c>
      <c r="C41" s="110">
        <v>375799070</v>
      </c>
      <c r="D41" s="67">
        <v>5155394.055</v>
      </c>
      <c r="E41" s="110">
        <v>412225308.6377999</v>
      </c>
    </row>
    <row r="42" spans="1:6" ht="15" customHeight="1">
      <c r="A42" s="12" t="s">
        <v>86</v>
      </c>
      <c r="B42" s="67">
        <v>63260</v>
      </c>
      <c r="C42" s="110">
        <v>2039820</v>
      </c>
      <c r="D42" s="67">
        <v>63550</v>
      </c>
      <c r="E42" s="110">
        <f>(32.25*D42)+12</f>
        <v>2049499.5</v>
      </c>
      <c r="F42" s="56"/>
    </row>
    <row r="43" spans="1:5" ht="15" customHeight="1" thickBot="1">
      <c r="A43" s="19"/>
      <c r="C43" s="58"/>
      <c r="D43" s="104"/>
      <c r="E43" s="58"/>
    </row>
    <row r="44" spans="1:5" ht="15" customHeight="1" thickBot="1">
      <c r="A44" s="10" t="s">
        <v>38</v>
      </c>
      <c r="B44" s="108">
        <f>SUM(B10+B38+B41+B42*1.7-2)</f>
        <v>49128756.22</v>
      </c>
      <c r="C44" s="109">
        <f>SUM(C10+C38+C41+C42-3)</f>
        <v>1051692560.2</v>
      </c>
      <c r="D44" s="109">
        <f>D41+(D42*1.7)+D38+D10+4</f>
        <v>52019190.29001146</v>
      </c>
      <c r="E44" s="109">
        <f>E41+E42+E38+E10-3</f>
        <v>1142564950.19987</v>
      </c>
    </row>
    <row r="45" spans="1:5" ht="15" customHeight="1" thickBot="1">
      <c r="A45" t="s">
        <v>89</v>
      </c>
      <c r="E45" s="56"/>
    </row>
    <row r="46" spans="1:5" ht="123.75" customHeight="1">
      <c r="A46" s="137" t="s">
        <v>92</v>
      </c>
      <c r="B46" s="138"/>
      <c r="C46" s="138"/>
      <c r="D46" s="138"/>
      <c r="E46" s="139"/>
    </row>
    <row r="47" spans="1:5" ht="36" customHeight="1" thickBot="1">
      <c r="A47" s="140" t="s">
        <v>93</v>
      </c>
      <c r="B47" s="141"/>
      <c r="C47" s="141"/>
      <c r="D47" s="141"/>
      <c r="E47" s="142"/>
    </row>
    <row r="61" ht="12.75">
      <c r="C61" s="103"/>
    </row>
    <row r="66" ht="12.75">
      <c r="C66" s="102"/>
    </row>
  </sheetData>
  <sheetProtection/>
  <mergeCells count="2">
    <mergeCell ref="A46:E46"/>
    <mergeCell ref="A47:E47"/>
  </mergeCells>
  <printOptions gridLines="1"/>
  <pageMargins left="0.75" right="1.09"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zoomScale="95" zoomScaleNormal="95" zoomScalePageLayoutView="0" workbookViewId="0" topLeftCell="A1">
      <selection activeCell="A9" sqref="A9"/>
    </sheetView>
  </sheetViews>
  <sheetFormatPr defaultColWidth="9.140625" defaultRowHeight="12.75"/>
  <cols>
    <col min="1" max="1" width="12.8515625" style="0" customWidth="1"/>
    <col min="2" max="2" width="48.00390625" style="0" customWidth="1"/>
    <col min="3" max="3" width="16.421875" style="0" customWidth="1"/>
    <col min="4" max="4" width="18.7109375" style="0" customWidth="1"/>
    <col min="5" max="5" width="19.57421875" style="0" customWidth="1"/>
    <col min="6" max="6" width="21.28125" style="0" customWidth="1"/>
  </cols>
  <sheetData>
    <row r="1" spans="1:6" ht="18.75" customHeight="1">
      <c r="A1" s="145" t="s">
        <v>91</v>
      </c>
      <c r="B1" s="146"/>
      <c r="C1" s="146"/>
      <c r="D1" s="146"/>
      <c r="E1" s="146"/>
      <c r="F1" s="146"/>
    </row>
    <row r="2" spans="1:6" ht="15.75">
      <c r="A2" s="77"/>
      <c r="B2" s="77"/>
      <c r="C2" s="78">
        <v>2003</v>
      </c>
      <c r="D2" s="78">
        <v>2003</v>
      </c>
      <c r="E2" s="78">
        <v>2004</v>
      </c>
      <c r="F2" s="78">
        <v>2004</v>
      </c>
    </row>
    <row r="3" spans="1:6" ht="15.75">
      <c r="A3" s="77" t="s">
        <v>66</v>
      </c>
      <c r="B3" s="77" t="s">
        <v>67</v>
      </c>
      <c r="C3" s="78" t="s">
        <v>2</v>
      </c>
      <c r="D3" s="78" t="s">
        <v>80</v>
      </c>
      <c r="E3" s="78" t="s">
        <v>2</v>
      </c>
      <c r="F3" s="78" t="s">
        <v>3</v>
      </c>
    </row>
    <row r="4" spans="1:6" ht="16.5" thickBot="1">
      <c r="A4" s="101"/>
      <c r="B4" s="77"/>
      <c r="C4" s="78" t="s">
        <v>94</v>
      </c>
      <c r="D4" s="78" t="s">
        <v>81</v>
      </c>
      <c r="E4" s="78" t="s">
        <v>94</v>
      </c>
      <c r="F4" s="78" t="s">
        <v>81</v>
      </c>
    </row>
    <row r="5" spans="1:6" ht="15" customHeight="1" thickBot="1">
      <c r="A5" s="68" t="s">
        <v>7</v>
      </c>
      <c r="B5" s="69"/>
      <c r="C5" s="80"/>
      <c r="D5" s="80"/>
      <c r="E5" s="80"/>
      <c r="F5" s="80"/>
    </row>
    <row r="6" spans="2:6" ht="15" customHeight="1">
      <c r="B6" s="69" t="s">
        <v>68</v>
      </c>
      <c r="C6" s="81">
        <v>3417</v>
      </c>
      <c r="D6" s="81"/>
      <c r="E6" s="70">
        <v>4035.6426</v>
      </c>
      <c r="F6" s="70"/>
    </row>
    <row r="7" spans="2:6" ht="15" customHeight="1">
      <c r="B7" s="69" t="s">
        <v>69</v>
      </c>
      <c r="C7" s="81">
        <v>5426</v>
      </c>
      <c r="D7" s="81"/>
      <c r="E7" s="70">
        <v>5791.44186</v>
      </c>
      <c r="F7" s="70" t="s">
        <v>62</v>
      </c>
    </row>
    <row r="8" spans="2:6" ht="15" customHeight="1">
      <c r="B8" s="69" t="s">
        <v>70</v>
      </c>
      <c r="C8" s="81">
        <v>10</v>
      </c>
      <c r="D8" s="81"/>
      <c r="E8" s="70">
        <v>19.457</v>
      </c>
      <c r="F8" s="70" t="s">
        <v>62</v>
      </c>
    </row>
    <row r="9" spans="2:6" ht="15" customHeight="1">
      <c r="B9" s="69" t="s">
        <v>71</v>
      </c>
      <c r="C9" s="81">
        <v>396</v>
      </c>
      <c r="D9" s="81"/>
      <c r="E9" s="71">
        <v>278.422</v>
      </c>
      <c r="F9" s="71" t="s">
        <v>62</v>
      </c>
    </row>
    <row r="10" spans="2:6" ht="15" customHeight="1">
      <c r="B10" s="69" t="s">
        <v>72</v>
      </c>
      <c r="C10" s="81">
        <v>57</v>
      </c>
      <c r="D10" s="81"/>
      <c r="E10" s="70">
        <v>15.5907</v>
      </c>
      <c r="F10" s="70" t="s">
        <v>62</v>
      </c>
    </row>
    <row r="11" spans="2:6" ht="15" customHeight="1">
      <c r="B11" s="69" t="s">
        <v>77</v>
      </c>
      <c r="C11" s="81">
        <v>0</v>
      </c>
      <c r="D11" s="81"/>
      <c r="E11" s="71">
        <v>0.03</v>
      </c>
      <c r="F11" s="71" t="s">
        <v>62</v>
      </c>
    </row>
    <row r="12" spans="2:6" ht="15" customHeight="1">
      <c r="B12" s="69" t="s">
        <v>78</v>
      </c>
      <c r="C12" s="81">
        <v>0</v>
      </c>
      <c r="D12" s="81"/>
      <c r="E12" s="71">
        <v>7.7993</v>
      </c>
      <c r="F12" s="71" t="s">
        <v>62</v>
      </c>
    </row>
    <row r="13" spans="2:6" ht="15" customHeight="1">
      <c r="B13" s="69" t="s">
        <v>79</v>
      </c>
      <c r="C13" s="81">
        <v>0</v>
      </c>
      <c r="D13" s="81"/>
      <c r="E13" s="70">
        <v>2.232</v>
      </c>
      <c r="F13" s="70" t="s">
        <v>62</v>
      </c>
    </row>
    <row r="14" spans="2:6" ht="15" customHeight="1">
      <c r="B14" s="69"/>
      <c r="C14" s="143">
        <v>2003</v>
      </c>
      <c r="D14" s="143"/>
      <c r="E14" s="144">
        <v>2004</v>
      </c>
      <c r="F14" s="144"/>
    </row>
    <row r="15" spans="2:6" ht="15" customHeight="1">
      <c r="B15" s="79" t="s">
        <v>82</v>
      </c>
      <c r="C15" s="83">
        <v>9305</v>
      </c>
      <c r="D15" s="84">
        <v>186869997</v>
      </c>
      <c r="E15" s="85">
        <f>SUM(E6:E13)</f>
        <v>10150.615460000003</v>
      </c>
      <c r="F15" s="86">
        <v>202296690.81006998</v>
      </c>
    </row>
    <row r="16" spans="1:6" ht="15" customHeight="1" thickBot="1">
      <c r="A16" s="87"/>
      <c r="B16" s="88"/>
      <c r="C16" s="89"/>
      <c r="D16" s="90"/>
      <c r="E16" s="90"/>
      <c r="F16" s="90"/>
    </row>
    <row r="17" spans="1:6" ht="15" customHeight="1" thickBot="1">
      <c r="A17" s="68" t="s">
        <v>8</v>
      </c>
      <c r="B17" s="69"/>
      <c r="C17" s="81" t="s">
        <v>62</v>
      </c>
      <c r="D17" s="81"/>
      <c r="E17" s="70"/>
      <c r="F17" s="70"/>
    </row>
    <row r="18" spans="2:6" ht="15" customHeight="1">
      <c r="B18" s="69" t="s">
        <v>68</v>
      </c>
      <c r="C18" s="81">
        <v>29677</v>
      </c>
      <c r="D18" s="81"/>
      <c r="E18" s="70">
        <v>28642.58</v>
      </c>
      <c r="F18" s="70" t="s">
        <v>62</v>
      </c>
    </row>
    <row r="19" spans="2:6" ht="15" customHeight="1">
      <c r="B19" s="69" t="s">
        <v>69</v>
      </c>
      <c r="C19" s="81">
        <v>246</v>
      </c>
      <c r="D19" s="81"/>
      <c r="E19" s="70">
        <v>1425.864</v>
      </c>
      <c r="F19" s="70" t="s">
        <v>62</v>
      </c>
    </row>
    <row r="20" spans="2:6" ht="15" customHeight="1">
      <c r="B20" s="69" t="s">
        <v>73</v>
      </c>
      <c r="C20" s="81">
        <v>9</v>
      </c>
      <c r="D20" s="81"/>
      <c r="E20" s="70">
        <v>15.952</v>
      </c>
      <c r="F20" s="70" t="s">
        <v>62</v>
      </c>
    </row>
    <row r="21" spans="2:6" ht="15" customHeight="1">
      <c r="B21" s="69"/>
      <c r="C21" s="143">
        <v>2003</v>
      </c>
      <c r="D21" s="143"/>
      <c r="E21" s="144">
        <v>2004</v>
      </c>
      <c r="F21" s="144"/>
    </row>
    <row r="22" spans="2:6" ht="15" customHeight="1">
      <c r="B22" s="79" t="s">
        <v>83</v>
      </c>
      <c r="C22" s="91">
        <v>29930</v>
      </c>
      <c r="D22" s="84">
        <v>8007091</v>
      </c>
      <c r="E22" s="85">
        <f>SUM(E18:E20)</f>
        <v>30084.396000000004</v>
      </c>
      <c r="F22" s="86">
        <v>9386331.552000001</v>
      </c>
    </row>
    <row r="23" spans="1:6" ht="15" customHeight="1" thickBot="1">
      <c r="A23" s="87"/>
      <c r="B23" s="92"/>
      <c r="C23" s="93"/>
      <c r="D23" s="94"/>
      <c r="E23" s="93"/>
      <c r="F23" s="93"/>
    </row>
    <row r="24" spans="1:6" ht="15" customHeight="1" thickBot="1">
      <c r="A24" s="68" t="s">
        <v>74</v>
      </c>
      <c r="C24" s="80"/>
      <c r="D24" s="80"/>
      <c r="F24" t="s">
        <v>62</v>
      </c>
    </row>
    <row r="25" spans="2:6" ht="15" customHeight="1" thickBot="1">
      <c r="B25" s="68" t="s">
        <v>84</v>
      </c>
      <c r="C25" s="80"/>
      <c r="D25" s="80"/>
      <c r="F25" t="s">
        <v>62</v>
      </c>
    </row>
    <row r="26" spans="2:6" ht="15" customHeight="1">
      <c r="B26" s="69" t="s">
        <v>75</v>
      </c>
      <c r="C26" s="73">
        <v>1295107</v>
      </c>
      <c r="D26" s="73"/>
      <c r="E26" s="73">
        <v>1329280</v>
      </c>
      <c r="F26" s="73" t="s">
        <v>62</v>
      </c>
    </row>
    <row r="27" spans="2:6" ht="15" customHeight="1">
      <c r="B27" s="69" t="s">
        <v>76</v>
      </c>
      <c r="C27" s="73">
        <v>651806</v>
      </c>
      <c r="D27" s="73"/>
      <c r="E27" s="73">
        <v>1000137</v>
      </c>
      <c r="F27" s="73" t="s">
        <v>62</v>
      </c>
    </row>
    <row r="28" spans="2:6" ht="15" customHeight="1">
      <c r="B28" s="69"/>
      <c r="C28" s="143">
        <v>2003</v>
      </c>
      <c r="D28" s="143"/>
      <c r="E28" s="144">
        <v>2004</v>
      </c>
      <c r="F28" s="144"/>
    </row>
    <row r="29" spans="2:6" ht="15" customHeight="1">
      <c r="B29" s="116" t="s">
        <v>90</v>
      </c>
      <c r="C29" s="95">
        <v>1946913</v>
      </c>
      <c r="D29" s="84">
        <v>33570795</v>
      </c>
      <c r="E29" s="95">
        <f>SUM(E26:E27)</f>
        <v>2329417</v>
      </c>
      <c r="F29" s="86">
        <v>39187452.7</v>
      </c>
    </row>
    <row r="30" spans="1:6" ht="15" customHeight="1">
      <c r="A30" s="87"/>
      <c r="B30" s="87"/>
      <c r="C30" s="96"/>
      <c r="D30" s="97"/>
      <c r="E30" s="96"/>
      <c r="F30" s="96"/>
    </row>
    <row r="31" spans="2:6" ht="15" customHeight="1">
      <c r="B31" s="79" t="s">
        <v>85</v>
      </c>
      <c r="C31" s="98">
        <v>1946952.235</v>
      </c>
      <c r="D31" s="99"/>
      <c r="E31" s="100">
        <v>2329457.23501146</v>
      </c>
      <c r="F31" s="119" t="s">
        <v>62</v>
      </c>
    </row>
    <row r="32" spans="2:6" ht="12.75">
      <c r="B32" s="79" t="s">
        <v>95</v>
      </c>
      <c r="C32" s="99" t="s">
        <v>62</v>
      </c>
      <c r="D32" s="120">
        <f>D29+D22+D15</f>
        <v>228447883</v>
      </c>
      <c r="E32" s="100" t="s">
        <v>62</v>
      </c>
      <c r="F32" s="119">
        <f>F29+F22+F15</f>
        <v>250870475.06206998</v>
      </c>
    </row>
  </sheetData>
  <sheetProtection/>
  <mergeCells count="7">
    <mergeCell ref="C28:D28"/>
    <mergeCell ref="E28:F28"/>
    <mergeCell ref="A1:F1"/>
    <mergeCell ref="C14:D14"/>
    <mergeCell ref="E14:F14"/>
    <mergeCell ref="C21:D21"/>
    <mergeCell ref="E21:F21"/>
  </mergeCells>
  <printOptions gridLines="1"/>
  <pageMargins left="0.75" right="0.75" top="1" bottom="1" header="0.5" footer="0.5"/>
  <pageSetup fitToHeight="1" fitToWidth="1" horizontalDpi="600" verticalDpi="600" orientation="landscape" paperSize="9" scale="96" r:id="rId1"/>
  <ignoredErrors>
    <ignoredError sqref="E15 E22 E29" formulaRange="1"/>
  </ignoredErrors>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3" sqref="A3"/>
    </sheetView>
  </sheetViews>
  <sheetFormatPr defaultColWidth="9.140625" defaultRowHeight="12.75"/>
  <cols>
    <col min="1" max="1" width="16.00390625" style="0" customWidth="1"/>
    <col min="2" max="2" width="17.7109375" style="0" customWidth="1"/>
    <col min="3" max="3" width="12.7109375" style="0" customWidth="1"/>
    <col min="4" max="4" width="16.28125" style="42" customWidth="1"/>
    <col min="5" max="5" width="13.57421875" style="42" customWidth="1"/>
    <col min="6" max="6" width="13.7109375" style="42" customWidth="1"/>
    <col min="7" max="7" width="14.57421875" style="0" customWidth="1"/>
  </cols>
  <sheetData>
    <row r="1" spans="1:6" ht="18" customHeight="1">
      <c r="A1" s="121" t="s">
        <v>96</v>
      </c>
      <c r="B1" s="122"/>
      <c r="C1" s="122"/>
      <c r="D1" s="123"/>
      <c r="E1" s="123"/>
      <c r="F1" s="123"/>
    </row>
    <row r="2" spans="1:6" ht="18" customHeight="1">
      <c r="A2" s="124" t="s">
        <v>97</v>
      </c>
      <c r="B2" s="122"/>
      <c r="C2" s="122"/>
      <c r="D2" s="125" t="s">
        <v>98</v>
      </c>
      <c r="E2" s="126" t="s">
        <v>99</v>
      </c>
      <c r="F2" s="126" t="s">
        <v>100</v>
      </c>
    </row>
    <row r="3" spans="1:6" ht="18" customHeight="1">
      <c r="A3" s="122"/>
      <c r="B3" s="122"/>
      <c r="C3" s="122"/>
      <c r="D3" s="126" t="s">
        <v>4</v>
      </c>
      <c r="E3" s="126" t="s">
        <v>4</v>
      </c>
      <c r="F3" s="126" t="s">
        <v>4</v>
      </c>
    </row>
    <row r="5" spans="1:6" ht="12.75">
      <c r="A5" t="s">
        <v>43</v>
      </c>
      <c r="D5" s="42">
        <v>1611738.77</v>
      </c>
      <c r="E5" s="42">
        <v>441968</v>
      </c>
      <c r="F5" s="42">
        <v>2053706.77</v>
      </c>
    </row>
    <row r="6" spans="1:6" ht="12.75">
      <c r="A6" s="49" t="s">
        <v>101</v>
      </c>
      <c r="D6" s="42">
        <v>1611738.77</v>
      </c>
      <c r="E6" s="42">
        <v>441968</v>
      </c>
      <c r="F6" s="42">
        <v>2053706.77</v>
      </c>
    </row>
    <row r="9" spans="1:6" ht="12.75">
      <c r="A9" t="s">
        <v>50</v>
      </c>
      <c r="D9" s="42">
        <v>2359212.22</v>
      </c>
      <c r="E9" s="42">
        <v>267575.74</v>
      </c>
      <c r="F9" s="42">
        <v>2626787.96</v>
      </c>
    </row>
    <row r="10" spans="1:6" ht="12.75">
      <c r="A10" t="s">
        <v>46</v>
      </c>
      <c r="D10" s="42">
        <v>3721.5</v>
      </c>
      <c r="E10" s="42">
        <v>0</v>
      </c>
      <c r="F10" s="42">
        <v>3721.5</v>
      </c>
    </row>
    <row r="11" spans="1:6" ht="12.75">
      <c r="A11" t="s">
        <v>49</v>
      </c>
      <c r="D11" s="42">
        <v>58904.303</v>
      </c>
      <c r="E11" s="42">
        <v>0</v>
      </c>
      <c r="F11" s="42">
        <v>58904.303</v>
      </c>
    </row>
    <row r="12" spans="1:6" ht="12.75">
      <c r="A12" t="s">
        <v>52</v>
      </c>
      <c r="D12" s="42">
        <v>394987.522</v>
      </c>
      <c r="E12" s="42">
        <v>17286</v>
      </c>
      <c r="F12" s="42">
        <v>412273.522</v>
      </c>
    </row>
    <row r="13" spans="1:6" ht="12.75">
      <c r="A13" s="49" t="s">
        <v>102</v>
      </c>
      <c r="D13" s="42">
        <v>2816825.5449999995</v>
      </c>
      <c r="E13" s="42">
        <v>284861.74</v>
      </c>
      <c r="F13" s="42">
        <v>3101687.2849999997</v>
      </c>
    </row>
    <row r="16" spans="1:6" ht="15" customHeight="1">
      <c r="A16" s="82" t="s">
        <v>103</v>
      </c>
      <c r="B16" s="127" t="s">
        <v>104</v>
      </c>
      <c r="C16" s="128"/>
      <c r="D16" s="129">
        <v>4428564.3149999995</v>
      </c>
      <c r="E16" s="129">
        <v>726829.74</v>
      </c>
      <c r="F16" s="129">
        <v>5155394.055</v>
      </c>
    </row>
    <row r="17" spans="1:6" ht="15" customHeight="1">
      <c r="A17" s="130"/>
      <c r="B17" s="127" t="s">
        <v>105</v>
      </c>
      <c r="C17" s="128"/>
      <c r="D17" s="131" t="s">
        <v>62</v>
      </c>
      <c r="E17" s="131" t="s">
        <v>62</v>
      </c>
      <c r="F17" s="131">
        <v>412225308.6377999</v>
      </c>
    </row>
    <row r="21" spans="1:6" ht="18">
      <c r="A21" s="121" t="s">
        <v>106</v>
      </c>
      <c r="B21" s="132"/>
      <c r="C21" s="132"/>
      <c r="D21" s="133"/>
      <c r="E21" s="133"/>
      <c r="F21" s="133"/>
    </row>
    <row r="22" spans="1:6" ht="15">
      <c r="A22" s="124" t="s">
        <v>97</v>
      </c>
      <c r="B22" s="124"/>
      <c r="C22" s="134" t="s">
        <v>107</v>
      </c>
      <c r="D22" s="125" t="s">
        <v>108</v>
      </c>
      <c r="E22" s="126" t="s">
        <v>109</v>
      </c>
      <c r="F22" s="126" t="s">
        <v>100</v>
      </c>
    </row>
    <row r="23" spans="1:6" ht="15">
      <c r="A23" s="124"/>
      <c r="B23" s="124"/>
      <c r="C23" s="126" t="s">
        <v>4</v>
      </c>
      <c r="D23" s="126" t="s">
        <v>4</v>
      </c>
      <c r="E23" s="126" t="s">
        <v>4</v>
      </c>
      <c r="F23" s="126" t="s">
        <v>4</v>
      </c>
    </row>
    <row r="25" spans="1:6" ht="12.75">
      <c r="A25" t="s">
        <v>43</v>
      </c>
      <c r="C25">
        <v>0</v>
      </c>
      <c r="D25" s="42">
        <v>2053706.77</v>
      </c>
      <c r="E25" s="42">
        <v>0</v>
      </c>
      <c r="F25" s="42">
        <v>2053706.77</v>
      </c>
    </row>
    <row r="26" spans="1:6" ht="12.75">
      <c r="A26" s="49" t="s">
        <v>101</v>
      </c>
      <c r="C26">
        <v>0</v>
      </c>
      <c r="D26" s="42">
        <v>2053706.77</v>
      </c>
      <c r="E26" s="42">
        <v>0</v>
      </c>
      <c r="F26" s="42">
        <v>2053706.77</v>
      </c>
    </row>
    <row r="29" spans="1:6" ht="12.75">
      <c r="A29" t="s">
        <v>50</v>
      </c>
      <c r="C29">
        <v>2526612.82</v>
      </c>
      <c r="D29" s="42">
        <v>100175.14</v>
      </c>
      <c r="E29" s="42">
        <v>0</v>
      </c>
      <c r="F29" s="42">
        <v>2626787.96</v>
      </c>
    </row>
    <row r="30" spans="1:6" ht="12.75">
      <c r="A30" t="s">
        <v>46</v>
      </c>
      <c r="C30">
        <v>0</v>
      </c>
      <c r="D30" s="42">
        <v>3721.5</v>
      </c>
      <c r="E30" s="42">
        <v>0</v>
      </c>
      <c r="F30" s="42">
        <v>3721.5</v>
      </c>
    </row>
    <row r="31" spans="1:6" ht="12.75">
      <c r="A31" t="s">
        <v>49</v>
      </c>
      <c r="C31">
        <v>0</v>
      </c>
      <c r="D31" s="42">
        <v>57051</v>
      </c>
      <c r="E31" s="42">
        <v>1853.303</v>
      </c>
      <c r="F31" s="42">
        <v>58904.303</v>
      </c>
    </row>
    <row r="32" spans="1:6" ht="12.75">
      <c r="A32" t="s">
        <v>52</v>
      </c>
      <c r="C32">
        <v>0</v>
      </c>
      <c r="D32" s="42">
        <v>174698</v>
      </c>
      <c r="E32" s="42">
        <v>237575.522</v>
      </c>
      <c r="F32" s="42">
        <v>412273.522</v>
      </c>
    </row>
    <row r="33" spans="1:6" ht="12.75">
      <c r="A33" s="49" t="s">
        <v>102</v>
      </c>
      <c r="C33">
        <v>2526612.82</v>
      </c>
      <c r="D33" s="42">
        <v>335645.64</v>
      </c>
      <c r="E33" s="42">
        <v>239428.825</v>
      </c>
      <c r="F33" s="42">
        <v>3101687.284999999</v>
      </c>
    </row>
    <row r="36" spans="1:6" ht="12.75">
      <c r="A36" s="127" t="s">
        <v>103</v>
      </c>
      <c r="B36" s="127" t="s">
        <v>104</v>
      </c>
      <c r="C36" s="129">
        <v>2526612.82</v>
      </c>
      <c r="D36" s="129">
        <v>2389352.41</v>
      </c>
      <c r="E36" s="129">
        <v>239428.825</v>
      </c>
      <c r="F36" s="129">
        <v>5155394.055</v>
      </c>
    </row>
    <row r="37" spans="1:6" ht="12.75">
      <c r="A37" s="128"/>
      <c r="B37" s="127" t="s">
        <v>105</v>
      </c>
      <c r="C37" s="131" t="s">
        <v>62</v>
      </c>
      <c r="D37" s="131" t="s">
        <v>62</v>
      </c>
      <c r="E37" s="131" t="s">
        <v>62</v>
      </c>
      <c r="F37" s="131">
        <v>412225308.6377999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16"/>
  <sheetViews>
    <sheetView zoomScalePageLayoutView="0" workbookViewId="0" topLeftCell="A130">
      <selection activeCell="D231" sqref="D231"/>
    </sheetView>
  </sheetViews>
  <sheetFormatPr defaultColWidth="9.140625" defaultRowHeight="12.75"/>
  <cols>
    <col min="1" max="1" width="33.00390625" style="0" customWidth="1"/>
    <col min="2" max="2" width="19.00390625" style="0" customWidth="1"/>
    <col min="3" max="3" width="17.140625" style="42" customWidth="1"/>
    <col min="4" max="4" width="19.28125" style="45" customWidth="1"/>
    <col min="5" max="5" width="13.421875" style="0" customWidth="1"/>
    <col min="6" max="6" width="13.57421875" style="112" customWidth="1"/>
  </cols>
  <sheetData>
    <row r="1" spans="1:4" ht="20.25" customHeight="1">
      <c r="A1" s="20" t="s">
        <v>39</v>
      </c>
      <c r="B1" s="2"/>
      <c r="C1" s="21"/>
      <c r="D1" s="46"/>
    </row>
    <row r="2" spans="1:4" ht="13.5" customHeight="1">
      <c r="A2" s="22"/>
      <c r="B2" s="2"/>
      <c r="C2" s="65">
        <v>2004</v>
      </c>
      <c r="D2" s="65">
        <v>2004</v>
      </c>
    </row>
    <row r="3" spans="1:4" ht="13.5" customHeight="1">
      <c r="A3" s="24" t="s">
        <v>40</v>
      </c>
      <c r="B3" s="25" t="s">
        <v>41</v>
      </c>
      <c r="C3" s="26" t="s">
        <v>2</v>
      </c>
      <c r="D3" s="47" t="s">
        <v>3</v>
      </c>
    </row>
    <row r="4" spans="1:4" ht="13.5" customHeight="1">
      <c r="A4" s="101"/>
      <c r="B4" s="27"/>
      <c r="C4" s="28" t="s">
        <v>4</v>
      </c>
      <c r="D4" s="47" t="s">
        <v>5</v>
      </c>
    </row>
    <row r="5" spans="1:6" ht="15" customHeight="1" thickBot="1">
      <c r="A5" s="29"/>
      <c r="B5" s="17"/>
      <c r="C5" s="30"/>
      <c r="F5" s="111"/>
    </row>
    <row r="6" spans="1:3" ht="15" customHeight="1" thickBot="1">
      <c r="A6" s="31" t="s">
        <v>12</v>
      </c>
      <c r="B6" s="38" t="s">
        <v>42</v>
      </c>
      <c r="C6" s="40">
        <v>930</v>
      </c>
    </row>
    <row r="7" spans="1:4" ht="15" customHeight="1">
      <c r="A7" s="29"/>
      <c r="C7" s="32">
        <f>SUM(C6)</f>
        <v>930</v>
      </c>
      <c r="D7" s="43" t="s">
        <v>61</v>
      </c>
    </row>
    <row r="8" spans="1:4" ht="15" customHeight="1">
      <c r="A8" s="29"/>
      <c r="B8" s="33"/>
      <c r="C8" s="40"/>
      <c r="D8" s="48"/>
    </row>
    <row r="9" spans="1:3" ht="15" customHeight="1" thickBot="1">
      <c r="A9" s="29"/>
      <c r="B9" s="33"/>
      <c r="C9" s="30"/>
    </row>
    <row r="10" spans="1:6" ht="15" customHeight="1" thickBot="1">
      <c r="A10" s="31" t="s">
        <v>13</v>
      </c>
      <c r="B10" s="38" t="s">
        <v>44</v>
      </c>
      <c r="C10" s="40">
        <v>2000</v>
      </c>
      <c r="F10" s="111"/>
    </row>
    <row r="11" spans="1:3" ht="15" customHeight="1">
      <c r="A11" s="18"/>
      <c r="B11" s="38" t="s">
        <v>45</v>
      </c>
      <c r="C11" s="40">
        <v>430</v>
      </c>
    </row>
    <row r="12" spans="1:3" ht="15" customHeight="1">
      <c r="A12" s="18"/>
      <c r="B12" s="38" t="s">
        <v>46</v>
      </c>
      <c r="C12" s="40">
        <v>7620</v>
      </c>
    </row>
    <row r="13" spans="1:4" ht="15" customHeight="1">
      <c r="A13" s="18"/>
      <c r="B13" s="38"/>
      <c r="C13" s="41">
        <f>SUM(C10:C12)</f>
        <v>10050</v>
      </c>
      <c r="D13" s="43" t="s">
        <v>61</v>
      </c>
    </row>
    <row r="14" spans="1:4" ht="15" customHeight="1">
      <c r="A14" s="18"/>
      <c r="B14" s="33"/>
      <c r="C14" s="40"/>
      <c r="D14" s="48"/>
    </row>
    <row r="15" spans="1:3" ht="15" customHeight="1" thickBot="1">
      <c r="A15" s="18"/>
      <c r="B15" s="33"/>
      <c r="C15" s="30"/>
    </row>
    <row r="16" spans="1:3" ht="15" customHeight="1" thickBot="1">
      <c r="A16" s="31" t="s">
        <v>14</v>
      </c>
      <c r="B16" s="38" t="s">
        <v>47</v>
      </c>
      <c r="C16" s="40">
        <v>1300</v>
      </c>
    </row>
    <row r="17" spans="1:3" ht="15" customHeight="1">
      <c r="A17" s="18"/>
      <c r="B17" s="38" t="s">
        <v>43</v>
      </c>
      <c r="C17" s="40">
        <v>9570</v>
      </c>
    </row>
    <row r="18" spans="2:3" ht="15" customHeight="1">
      <c r="B18" s="38" t="s">
        <v>42</v>
      </c>
      <c r="C18" s="40">
        <v>10</v>
      </c>
    </row>
    <row r="19" spans="1:3" ht="15" customHeight="1">
      <c r="A19" s="18"/>
      <c r="B19" s="38" t="s">
        <v>46</v>
      </c>
      <c r="C19" s="40">
        <v>60</v>
      </c>
    </row>
    <row r="20" spans="1:3" ht="15" customHeight="1">
      <c r="A20" s="18"/>
      <c r="B20" s="38" t="s">
        <v>49</v>
      </c>
      <c r="C20" s="40">
        <v>14670</v>
      </c>
    </row>
    <row r="21" spans="1:3" ht="15" customHeight="1">
      <c r="A21" s="18"/>
      <c r="B21" s="38" t="s">
        <v>50</v>
      </c>
      <c r="C21" s="40">
        <v>500</v>
      </c>
    </row>
    <row r="22" spans="1:6" ht="15" customHeight="1">
      <c r="A22" s="18"/>
      <c r="B22" s="38"/>
      <c r="C22" s="41">
        <f>SUM(C16:C21)</f>
        <v>26110</v>
      </c>
      <c r="D22" s="45">
        <v>3382290</v>
      </c>
      <c r="F22" s="111"/>
    </row>
    <row r="23" spans="1:3" ht="15" customHeight="1">
      <c r="A23" s="18"/>
      <c r="B23" s="33"/>
      <c r="C23" s="40"/>
    </row>
    <row r="24" spans="1:3" ht="15" customHeight="1" thickBot="1">
      <c r="A24" s="18"/>
      <c r="B24" s="33"/>
      <c r="C24" s="30"/>
    </row>
    <row r="25" spans="1:3" ht="15" customHeight="1" thickBot="1">
      <c r="A25" s="31" t="s">
        <v>15</v>
      </c>
      <c r="B25" s="38" t="s">
        <v>47</v>
      </c>
      <c r="C25" s="40">
        <v>130</v>
      </c>
    </row>
    <row r="26" spans="1:3" ht="15" customHeight="1">
      <c r="A26" s="18"/>
      <c r="B26" s="38" t="s">
        <v>48</v>
      </c>
      <c r="C26" s="40">
        <v>9250</v>
      </c>
    </row>
    <row r="27" spans="1:3" ht="15" customHeight="1">
      <c r="A27" s="18"/>
      <c r="B27" s="38" t="s">
        <v>43</v>
      </c>
      <c r="C27" s="40">
        <v>32500</v>
      </c>
    </row>
    <row r="28" spans="1:3" ht="15" customHeight="1">
      <c r="A28" s="18"/>
      <c r="B28" s="38" t="s">
        <v>42</v>
      </c>
      <c r="C28" s="40">
        <v>10550</v>
      </c>
    </row>
    <row r="29" spans="1:3" ht="15" customHeight="1">
      <c r="A29" s="18"/>
      <c r="B29" s="38" t="s">
        <v>46</v>
      </c>
      <c r="C29" s="40">
        <v>2750</v>
      </c>
    </row>
    <row r="30" spans="2:3" ht="15" customHeight="1">
      <c r="B30" s="38" t="s">
        <v>49</v>
      </c>
      <c r="C30" s="40">
        <v>2160</v>
      </c>
    </row>
    <row r="31" spans="1:6" ht="15" customHeight="1">
      <c r="A31" s="18"/>
      <c r="B31" s="38" t="s">
        <v>52</v>
      </c>
      <c r="C31" s="40">
        <v>10</v>
      </c>
      <c r="E31" s="56"/>
      <c r="F31" s="111"/>
    </row>
    <row r="32" spans="1:5" ht="15" customHeight="1">
      <c r="A32" s="18"/>
      <c r="B32" s="38"/>
      <c r="C32" s="41">
        <f>SUM(C25:C31)</f>
        <v>57350</v>
      </c>
      <c r="D32" s="45">
        <v>511660</v>
      </c>
      <c r="E32" s="56"/>
    </row>
    <row r="33" spans="1:5" ht="15" customHeight="1">
      <c r="A33" s="29"/>
      <c r="B33" s="33"/>
      <c r="E33" s="56"/>
    </row>
    <row r="34" spans="1:5" ht="15" customHeight="1" thickBot="1">
      <c r="A34" s="18"/>
      <c r="B34" s="33"/>
      <c r="C34" s="30"/>
      <c r="E34" s="56"/>
    </row>
    <row r="35" spans="1:5" ht="15" customHeight="1" thickBot="1">
      <c r="A35" s="31" t="s">
        <v>16</v>
      </c>
      <c r="B35" s="38" t="s">
        <v>47</v>
      </c>
      <c r="C35" s="40">
        <v>14950</v>
      </c>
      <c r="D35" s="48"/>
      <c r="E35" s="56"/>
    </row>
    <row r="36" spans="1:6" ht="15" customHeight="1">
      <c r="A36" s="18"/>
      <c r="B36" s="38" t="s">
        <v>53</v>
      </c>
      <c r="C36" s="40">
        <v>50</v>
      </c>
      <c r="E36" s="56"/>
      <c r="F36" s="111"/>
    </row>
    <row r="37" spans="2:5" ht="15" customHeight="1">
      <c r="B37" s="38" t="s">
        <v>46</v>
      </c>
      <c r="C37" s="40">
        <v>240</v>
      </c>
      <c r="E37" s="56"/>
    </row>
    <row r="38" spans="1:5" ht="15" customHeight="1">
      <c r="A38" s="18"/>
      <c r="B38" s="33"/>
      <c r="C38" s="41">
        <f>SUM(C35:C37)</f>
        <v>15240</v>
      </c>
      <c r="D38" s="45">
        <v>12310450</v>
      </c>
      <c r="E38" s="40"/>
    </row>
    <row r="39" spans="1:5" ht="15" customHeight="1">
      <c r="A39" s="18"/>
      <c r="B39" s="33"/>
      <c r="E39" s="40"/>
    </row>
    <row r="40" spans="1:5" ht="15" customHeight="1" thickBot="1">
      <c r="A40" s="18"/>
      <c r="B40" s="33"/>
      <c r="C40" s="40"/>
      <c r="E40" s="40"/>
    </row>
    <row r="41" spans="1:3" ht="15" customHeight="1" thickBot="1">
      <c r="A41" s="31" t="s">
        <v>17</v>
      </c>
      <c r="B41" s="38" t="s">
        <v>47</v>
      </c>
      <c r="C41" s="40">
        <v>15000</v>
      </c>
    </row>
    <row r="42" spans="1:5" ht="15" customHeight="1">
      <c r="A42" s="18"/>
      <c r="B42" s="38" t="s">
        <v>43</v>
      </c>
      <c r="C42" s="40">
        <v>70120</v>
      </c>
      <c r="E42" s="40"/>
    </row>
    <row r="43" spans="2:5" ht="15" customHeight="1">
      <c r="B43" s="38" t="s">
        <v>45</v>
      </c>
      <c r="C43" s="40">
        <v>500</v>
      </c>
      <c r="E43" s="40"/>
    </row>
    <row r="44" spans="1:5" ht="15" customHeight="1">
      <c r="A44" s="18"/>
      <c r="B44" s="38" t="s">
        <v>54</v>
      </c>
      <c r="C44" s="40">
        <v>1730</v>
      </c>
      <c r="D44" s="48"/>
      <c r="E44" s="40"/>
    </row>
    <row r="45" spans="1:5" ht="15" customHeight="1">
      <c r="A45" s="18"/>
      <c r="B45" s="38" t="s">
        <v>51</v>
      </c>
      <c r="C45" s="40">
        <v>5500</v>
      </c>
      <c r="E45" s="40"/>
    </row>
    <row r="46" spans="2:3" ht="15" customHeight="1">
      <c r="B46" s="38" t="s">
        <v>53</v>
      </c>
      <c r="C46" s="40">
        <v>600</v>
      </c>
    </row>
    <row r="47" spans="1:3" ht="15" customHeight="1">
      <c r="A47" s="18"/>
      <c r="B47" s="38" t="s">
        <v>46</v>
      </c>
      <c r="C47" s="40">
        <v>3470</v>
      </c>
    </row>
    <row r="48" spans="1:3" ht="15" customHeight="1">
      <c r="A48" s="18"/>
      <c r="B48" s="38" t="s">
        <v>49</v>
      </c>
      <c r="C48" s="40">
        <v>1830</v>
      </c>
    </row>
    <row r="49" spans="1:4" ht="15" customHeight="1">
      <c r="A49" s="18"/>
      <c r="B49" s="38" t="s">
        <v>50</v>
      </c>
      <c r="C49" s="40">
        <v>20</v>
      </c>
      <c r="D49" s="48"/>
    </row>
    <row r="50" spans="1:4" ht="15" customHeight="1">
      <c r="A50" s="18"/>
      <c r="B50" s="38" t="s">
        <v>52</v>
      </c>
      <c r="C50" s="40">
        <v>3500</v>
      </c>
      <c r="D50" s="48"/>
    </row>
    <row r="51" spans="1:4" ht="15" customHeight="1">
      <c r="A51" s="18"/>
      <c r="B51" s="38"/>
      <c r="C51" s="41">
        <f>SUM(C41:C50)</f>
        <v>102270</v>
      </c>
      <c r="D51" s="45">
        <v>3611130</v>
      </c>
    </row>
    <row r="52" spans="1:4" ht="15" customHeight="1">
      <c r="A52" s="18"/>
      <c r="B52" s="38"/>
      <c r="C52" s="40"/>
      <c r="D52" s="48"/>
    </row>
    <row r="53" spans="1:2" ht="15" customHeight="1" thickBot="1">
      <c r="A53" s="18"/>
      <c r="B53" s="33"/>
    </row>
    <row r="54" spans="1:3" ht="15" customHeight="1" thickBot="1">
      <c r="A54" s="31" t="s">
        <v>18</v>
      </c>
      <c r="B54" s="38" t="s">
        <v>42</v>
      </c>
      <c r="C54" s="40">
        <v>100</v>
      </c>
    </row>
    <row r="55" spans="1:3" ht="15" customHeight="1">
      <c r="A55" s="18"/>
      <c r="B55" s="38" t="s">
        <v>49</v>
      </c>
      <c r="C55" s="40">
        <v>140</v>
      </c>
    </row>
    <row r="56" spans="1:4" ht="15" customHeight="1">
      <c r="A56" s="18"/>
      <c r="B56" s="38"/>
      <c r="C56" s="41">
        <f>SUM(C54:C55)</f>
        <v>240</v>
      </c>
      <c r="D56" s="43" t="s">
        <v>61</v>
      </c>
    </row>
    <row r="57" spans="1:3" ht="15" customHeight="1">
      <c r="A57" s="18"/>
      <c r="B57" s="38"/>
      <c r="C57" s="40"/>
    </row>
    <row r="58" spans="1:2" ht="15" customHeight="1" thickBot="1">
      <c r="A58" s="18"/>
      <c r="B58" s="33"/>
    </row>
    <row r="59" spans="1:3" ht="15" customHeight="1" thickBot="1">
      <c r="A59" s="31" t="s">
        <v>19</v>
      </c>
      <c r="B59" s="38" t="s">
        <v>47</v>
      </c>
      <c r="C59" s="40">
        <v>400</v>
      </c>
    </row>
    <row r="60" spans="1:4" ht="15" customHeight="1">
      <c r="A60" s="18"/>
      <c r="C60" s="32">
        <f>SUM(C59)</f>
        <v>400</v>
      </c>
      <c r="D60" s="48" t="s">
        <v>61</v>
      </c>
    </row>
    <row r="61" spans="1:3" ht="15" customHeight="1">
      <c r="A61" s="18"/>
      <c r="B61" s="38"/>
      <c r="C61" s="41"/>
    </row>
    <row r="62" spans="1:4" ht="15" customHeight="1" thickBot="1">
      <c r="A62" s="18"/>
      <c r="B62" s="38"/>
      <c r="C62" s="41"/>
      <c r="D62" s="48"/>
    </row>
    <row r="63" spans="1:4" ht="15" customHeight="1" thickBot="1">
      <c r="A63" s="31" t="s">
        <v>87</v>
      </c>
      <c r="B63" s="38" t="s">
        <v>53</v>
      </c>
      <c r="C63" s="40">
        <v>12000</v>
      </c>
      <c r="D63" s="48"/>
    </row>
    <row r="64" spans="1:5" ht="15" customHeight="1">
      <c r="A64" s="18"/>
      <c r="B64" s="38"/>
      <c r="C64" s="41">
        <f>SUM(C63)</f>
        <v>12000</v>
      </c>
      <c r="D64" s="48" t="s">
        <v>61</v>
      </c>
      <c r="E64" s="40"/>
    </row>
    <row r="65" spans="1:5" ht="15" customHeight="1">
      <c r="A65" s="18"/>
      <c r="B65" s="33"/>
      <c r="E65" s="40"/>
    </row>
    <row r="66" spans="1:6" ht="15" customHeight="1" thickBot="1">
      <c r="A66" s="18"/>
      <c r="B66" s="33"/>
      <c r="C66" s="30"/>
      <c r="E66" s="40"/>
      <c r="F66" s="111"/>
    </row>
    <row r="67" spans="1:3" ht="15" customHeight="1" thickBot="1">
      <c r="A67" s="31" t="s">
        <v>21</v>
      </c>
      <c r="B67" s="38" t="s">
        <v>47</v>
      </c>
      <c r="C67" s="42">
        <v>875320</v>
      </c>
    </row>
    <row r="68" spans="1:4" ht="15" customHeight="1">
      <c r="A68" s="18"/>
      <c r="B68" s="38" t="s">
        <v>43</v>
      </c>
      <c r="C68" s="40">
        <v>213300</v>
      </c>
      <c r="D68" s="48"/>
    </row>
    <row r="69" spans="1:3" ht="15" customHeight="1">
      <c r="A69" s="18"/>
      <c r="B69" s="38" t="s">
        <v>50</v>
      </c>
      <c r="C69" s="40">
        <v>750000</v>
      </c>
    </row>
    <row r="70" spans="1:6" ht="15" customHeight="1">
      <c r="A70" s="18"/>
      <c r="B70" s="38"/>
      <c r="C70" s="41">
        <f>SUM(C67:C69)</f>
        <v>1838620</v>
      </c>
      <c r="D70" s="48" t="s">
        <v>61</v>
      </c>
      <c r="F70" s="111"/>
    </row>
    <row r="71" spans="1:2" ht="15" customHeight="1">
      <c r="A71" s="18"/>
      <c r="B71" s="33"/>
    </row>
    <row r="72" spans="2:3" ht="15" customHeight="1" thickBot="1">
      <c r="B72" s="33"/>
      <c r="C72" s="30"/>
    </row>
    <row r="73" spans="1:6" ht="15" customHeight="1" thickBot="1">
      <c r="A73" s="31" t="s">
        <v>22</v>
      </c>
      <c r="B73" s="38" t="s">
        <v>47</v>
      </c>
      <c r="C73" s="40">
        <v>375800</v>
      </c>
      <c r="D73" s="48"/>
      <c r="F73" s="111"/>
    </row>
    <row r="74" spans="1:3" ht="15" customHeight="1">
      <c r="A74" s="18"/>
      <c r="B74" s="38" t="s">
        <v>48</v>
      </c>
      <c r="C74" s="40">
        <v>24080</v>
      </c>
    </row>
    <row r="75" spans="1:3" ht="15" customHeight="1">
      <c r="A75" s="18"/>
      <c r="B75" s="38" t="s">
        <v>43</v>
      </c>
      <c r="C75" s="40">
        <v>251180</v>
      </c>
    </row>
    <row r="76" spans="1:3" ht="15" customHeight="1">
      <c r="A76" s="18"/>
      <c r="B76" s="38" t="s">
        <v>44</v>
      </c>
      <c r="C76" s="40">
        <v>800</v>
      </c>
    </row>
    <row r="77" spans="2:6" ht="15" customHeight="1">
      <c r="B77" s="38" t="s">
        <v>45</v>
      </c>
      <c r="C77" s="40">
        <v>154440</v>
      </c>
      <c r="F77" s="111"/>
    </row>
    <row r="78" spans="1:3" ht="15" customHeight="1">
      <c r="A78" s="18"/>
      <c r="B78" s="38" t="s">
        <v>54</v>
      </c>
      <c r="C78" s="40">
        <v>8500</v>
      </c>
    </row>
    <row r="79" spans="1:3" ht="15" customHeight="1">
      <c r="A79" s="18"/>
      <c r="B79" s="38" t="s">
        <v>51</v>
      </c>
      <c r="C79" s="40">
        <v>97100</v>
      </c>
    </row>
    <row r="80" spans="1:3" ht="15" customHeight="1">
      <c r="A80" s="18"/>
      <c r="B80" s="38" t="s">
        <v>53</v>
      </c>
      <c r="C80" s="40">
        <v>44510</v>
      </c>
    </row>
    <row r="81" spans="1:4" ht="15" customHeight="1">
      <c r="A81" s="18"/>
      <c r="B81" s="38" t="s">
        <v>55</v>
      </c>
      <c r="C81" s="40">
        <v>710</v>
      </c>
      <c r="D81" s="48"/>
    </row>
    <row r="82" spans="1:5" ht="15" customHeight="1">
      <c r="A82" s="18"/>
      <c r="B82" s="38" t="s">
        <v>46</v>
      </c>
      <c r="C82" s="40">
        <v>343660</v>
      </c>
      <c r="E82" s="113"/>
    </row>
    <row r="83" spans="1:5" ht="15" customHeight="1">
      <c r="A83" s="18"/>
      <c r="B83" s="38" t="s">
        <v>49</v>
      </c>
      <c r="C83" s="40">
        <v>179230</v>
      </c>
      <c r="E83" s="113"/>
    </row>
    <row r="84" spans="1:5" ht="15" customHeight="1">
      <c r="A84" s="18"/>
      <c r="B84" s="38" t="s">
        <v>50</v>
      </c>
      <c r="C84" s="40">
        <v>73860</v>
      </c>
      <c r="E84" s="113"/>
    </row>
    <row r="85" spans="1:6" ht="15" customHeight="1">
      <c r="A85" s="18"/>
      <c r="B85" s="38" t="s">
        <v>52</v>
      </c>
      <c r="C85" s="40">
        <v>359260</v>
      </c>
      <c r="D85" s="48"/>
      <c r="E85" s="113"/>
      <c r="F85" s="111"/>
    </row>
    <row r="86" spans="1:5" ht="15" customHeight="1">
      <c r="A86" s="18"/>
      <c r="B86" s="38"/>
      <c r="C86" s="41">
        <f>SUM(C73:C85)</f>
        <v>1913130</v>
      </c>
      <c r="D86" s="45">
        <v>30245090</v>
      </c>
      <c r="E86" s="56"/>
    </row>
    <row r="87" spans="1:5" ht="15" customHeight="1">
      <c r="A87" s="18"/>
      <c r="B87" s="38"/>
      <c r="C87" s="40"/>
      <c r="D87" s="48"/>
      <c r="E87" s="56"/>
    </row>
    <row r="88" spans="2:5" ht="15" customHeight="1" thickBot="1">
      <c r="B88" s="33"/>
      <c r="E88" s="56"/>
    </row>
    <row r="89" spans="1:5" ht="15" customHeight="1" thickBot="1">
      <c r="A89" s="31" t="s">
        <v>88</v>
      </c>
      <c r="B89" s="38" t="s">
        <v>47</v>
      </c>
      <c r="C89" s="40">
        <f>50145+57375</f>
        <v>107520</v>
      </c>
      <c r="E89" s="56"/>
    </row>
    <row r="90" spans="1:6" ht="15" customHeight="1">
      <c r="A90" s="18"/>
      <c r="B90" s="38" t="s">
        <v>48</v>
      </c>
      <c r="C90" s="40">
        <v>26000</v>
      </c>
      <c r="E90" s="56"/>
      <c r="F90" s="111"/>
    </row>
    <row r="91" spans="2:5" ht="15" customHeight="1">
      <c r="B91" s="38" t="s">
        <v>43</v>
      </c>
      <c r="C91" s="40">
        <v>223860</v>
      </c>
      <c r="E91" s="56"/>
    </row>
    <row r="92" spans="1:5" ht="15" customHeight="1">
      <c r="A92" s="18"/>
      <c r="B92" s="38" t="s">
        <v>45</v>
      </c>
      <c r="C92" s="40">
        <v>34190</v>
      </c>
      <c r="E92" s="56"/>
    </row>
    <row r="93" spans="1:6" ht="15" customHeight="1">
      <c r="A93" s="18"/>
      <c r="B93" s="38" t="s">
        <v>54</v>
      </c>
      <c r="C93" s="40">
        <v>136850</v>
      </c>
      <c r="E93" s="56"/>
      <c r="F93" s="111"/>
    </row>
    <row r="94" spans="1:5" ht="15" customHeight="1">
      <c r="A94" s="18"/>
      <c r="B94" s="38" t="s">
        <v>53</v>
      </c>
      <c r="C94" s="40">
        <v>8880</v>
      </c>
      <c r="E94" s="56"/>
    </row>
    <row r="95" spans="2:5" ht="15" customHeight="1">
      <c r="B95" s="38" t="s">
        <v>55</v>
      </c>
      <c r="C95" s="40">
        <v>2350</v>
      </c>
      <c r="E95" s="56"/>
    </row>
    <row r="96" spans="1:5" ht="15" customHeight="1">
      <c r="A96" s="18"/>
      <c r="B96" s="38" t="s">
        <v>46</v>
      </c>
      <c r="C96" s="40">
        <v>9380</v>
      </c>
      <c r="E96" s="56"/>
    </row>
    <row r="97" spans="1:5" ht="15" customHeight="1">
      <c r="A97" s="18"/>
      <c r="B97" s="38" t="s">
        <v>49</v>
      </c>
      <c r="C97" s="40">
        <v>11500</v>
      </c>
      <c r="E97" s="56"/>
    </row>
    <row r="98" spans="1:6" ht="15" customHeight="1">
      <c r="A98" s="18"/>
      <c r="B98" s="38" t="s">
        <v>50</v>
      </c>
      <c r="C98" s="40">
        <v>180</v>
      </c>
      <c r="E98" s="56"/>
      <c r="F98" s="111"/>
    </row>
    <row r="99" spans="3:5" ht="15" customHeight="1">
      <c r="C99" s="32">
        <f>SUM(C89:C98)</f>
        <v>560710</v>
      </c>
      <c r="D99" s="45">
        <v>8202580</v>
      </c>
      <c r="E99" s="40"/>
    </row>
    <row r="100" spans="1:5" ht="15" customHeight="1">
      <c r="A100" s="39"/>
      <c r="C100" s="40"/>
      <c r="E100" s="40"/>
    </row>
    <row r="101" spans="1:6" ht="15" customHeight="1" thickBot="1">
      <c r="A101" s="18"/>
      <c r="B101" s="38"/>
      <c r="C101" s="40"/>
      <c r="E101" s="33"/>
      <c r="F101" s="111"/>
    </row>
    <row r="102" spans="1:5" ht="15" customHeight="1" thickBot="1">
      <c r="A102" s="31" t="s">
        <v>24</v>
      </c>
      <c r="B102" s="38" t="s">
        <v>42</v>
      </c>
      <c r="C102" s="40">
        <v>5600</v>
      </c>
      <c r="D102" s="48"/>
      <c r="E102" s="40"/>
    </row>
    <row r="103" spans="2:5" ht="15" customHeight="1">
      <c r="B103" s="33"/>
      <c r="C103" s="41">
        <f>SUM(C102)</f>
        <v>5600</v>
      </c>
      <c r="D103" s="43" t="s">
        <v>61</v>
      </c>
      <c r="E103" s="40"/>
    </row>
    <row r="104" spans="2:3" ht="15" customHeight="1">
      <c r="B104" s="33"/>
      <c r="C104" s="30"/>
    </row>
    <row r="105" ht="15" customHeight="1" thickBot="1"/>
    <row r="106" spans="1:4" ht="15" customHeight="1" thickBot="1">
      <c r="A106" s="31" t="s">
        <v>25</v>
      </c>
      <c r="B106" s="33"/>
      <c r="C106" s="40">
        <v>0</v>
      </c>
      <c r="D106" s="45">
        <v>0</v>
      </c>
    </row>
    <row r="107" spans="1:3" ht="15" customHeight="1">
      <c r="A107" s="18"/>
      <c r="B107" s="33"/>
      <c r="C107" s="30"/>
    </row>
    <row r="108" spans="1:3" ht="15" customHeight="1" thickBot="1">
      <c r="A108" s="18"/>
      <c r="B108" s="33"/>
      <c r="C108" s="30"/>
    </row>
    <row r="109" spans="1:3" ht="15" customHeight="1" thickBot="1">
      <c r="A109" s="31" t="s">
        <v>26</v>
      </c>
      <c r="B109" s="38" t="s">
        <v>43</v>
      </c>
      <c r="C109" s="40">
        <v>38170</v>
      </c>
    </row>
    <row r="110" spans="1:3" ht="15" customHeight="1">
      <c r="A110" s="18"/>
      <c r="B110" s="38" t="s">
        <v>42</v>
      </c>
      <c r="C110" s="40">
        <v>242700</v>
      </c>
    </row>
    <row r="111" spans="2:3" ht="15" customHeight="1">
      <c r="B111" s="38" t="s">
        <v>54</v>
      </c>
      <c r="C111" s="40">
        <v>80</v>
      </c>
    </row>
    <row r="112" spans="2:4" ht="15" customHeight="1">
      <c r="B112" s="38"/>
      <c r="C112" s="41">
        <f>SUM(C109:C111)</f>
        <v>280950</v>
      </c>
      <c r="D112" s="45">
        <v>3352670</v>
      </c>
    </row>
    <row r="113" spans="2:3" ht="15" customHeight="1">
      <c r="B113" s="38"/>
      <c r="C113" s="40"/>
    </row>
    <row r="114" spans="1:5" ht="15" customHeight="1" thickBot="1">
      <c r="A114" s="18"/>
      <c r="B114" s="33"/>
      <c r="C114" s="40"/>
      <c r="E114" s="56"/>
    </row>
    <row r="115" spans="1:5" ht="15" customHeight="1" thickBot="1">
      <c r="A115" s="31" t="s">
        <v>27</v>
      </c>
      <c r="B115" s="38" t="s">
        <v>48</v>
      </c>
      <c r="C115" s="40">
        <v>21560</v>
      </c>
      <c r="E115" s="56"/>
    </row>
    <row r="116" spans="2:5" ht="15" customHeight="1">
      <c r="B116" s="33"/>
      <c r="C116" s="41">
        <f>SUM(C115)</f>
        <v>21560</v>
      </c>
      <c r="D116" s="43" t="s">
        <v>61</v>
      </c>
      <c r="E116" s="56"/>
    </row>
    <row r="117" spans="2:5" ht="15" customHeight="1">
      <c r="B117" s="33"/>
      <c r="C117" s="41"/>
      <c r="D117" s="43"/>
      <c r="E117" s="56"/>
    </row>
    <row r="118" spans="2:5" ht="15" customHeight="1" thickBot="1">
      <c r="B118" s="33"/>
      <c r="C118" s="41"/>
      <c r="D118" s="43"/>
      <c r="E118" s="56"/>
    </row>
    <row r="119" spans="1:6" ht="15" customHeight="1" thickBot="1">
      <c r="A119" s="31" t="s">
        <v>28</v>
      </c>
      <c r="B119" s="38" t="s">
        <v>47</v>
      </c>
      <c r="C119" s="40">
        <v>16720</v>
      </c>
      <c r="E119" s="56"/>
      <c r="F119" s="111"/>
    </row>
    <row r="120" spans="2:5" ht="15" customHeight="1">
      <c r="B120" s="38" t="s">
        <v>48</v>
      </c>
      <c r="C120" s="40">
        <v>84510</v>
      </c>
      <c r="E120" s="56"/>
    </row>
    <row r="121" spans="2:5" ht="15" customHeight="1">
      <c r="B121" s="38" t="s">
        <v>43</v>
      </c>
      <c r="C121" s="40">
        <v>68580</v>
      </c>
      <c r="E121" s="56"/>
    </row>
    <row r="122" spans="1:5" ht="15" customHeight="1">
      <c r="A122" s="18"/>
      <c r="B122" s="38" t="s">
        <v>42</v>
      </c>
      <c r="C122" s="40">
        <v>8990</v>
      </c>
      <c r="E122" s="56"/>
    </row>
    <row r="123" spans="2:5" ht="15" customHeight="1">
      <c r="B123" s="38" t="s">
        <v>44</v>
      </c>
      <c r="C123" s="40">
        <v>4050</v>
      </c>
      <c r="D123" s="48"/>
      <c r="E123" s="56"/>
    </row>
    <row r="124" spans="1:5" ht="15" customHeight="1">
      <c r="A124" s="18"/>
      <c r="B124" s="38" t="s">
        <v>56</v>
      </c>
      <c r="C124" s="40">
        <v>15590</v>
      </c>
      <c r="E124" s="56"/>
    </row>
    <row r="125" spans="1:5" ht="15" customHeight="1">
      <c r="A125" s="18"/>
      <c r="B125" s="38" t="s">
        <v>45</v>
      </c>
      <c r="C125" s="40">
        <v>23290</v>
      </c>
      <c r="E125" s="56"/>
    </row>
    <row r="126" spans="1:5" ht="15" customHeight="1">
      <c r="A126" s="18"/>
      <c r="B126" s="38" t="s">
        <v>54</v>
      </c>
      <c r="C126" s="40">
        <v>43780</v>
      </c>
      <c r="E126" s="56"/>
    </row>
    <row r="127" spans="1:5" ht="15" customHeight="1">
      <c r="A127" s="18"/>
      <c r="B127" s="38" t="s">
        <v>51</v>
      </c>
      <c r="C127" s="40">
        <v>51160</v>
      </c>
      <c r="E127" s="56"/>
    </row>
    <row r="128" spans="1:5" ht="15" customHeight="1">
      <c r="A128" s="18"/>
      <c r="B128" s="38" t="s">
        <v>53</v>
      </c>
      <c r="C128" s="40">
        <v>23480</v>
      </c>
      <c r="E128" s="56"/>
    </row>
    <row r="129" spans="1:5" ht="15" customHeight="1">
      <c r="A129" s="18"/>
      <c r="B129" s="38" t="s">
        <v>55</v>
      </c>
      <c r="C129" s="40">
        <v>7820</v>
      </c>
      <c r="E129" s="56"/>
    </row>
    <row r="130" spans="1:5" ht="15" customHeight="1">
      <c r="A130" s="18"/>
      <c r="B130" s="38" t="s">
        <v>46</v>
      </c>
      <c r="C130" s="40">
        <v>101190</v>
      </c>
      <c r="E130" s="56"/>
    </row>
    <row r="131" spans="1:5" ht="15" customHeight="1">
      <c r="A131" s="18"/>
      <c r="B131" s="38" t="s">
        <v>49</v>
      </c>
      <c r="C131" s="40">
        <v>40490</v>
      </c>
      <c r="E131" s="56"/>
    </row>
    <row r="132" spans="1:5" ht="15" customHeight="1">
      <c r="A132" s="18"/>
      <c r="B132" s="38" t="s">
        <v>50</v>
      </c>
      <c r="C132" s="40">
        <v>87770</v>
      </c>
      <c r="E132" s="56"/>
    </row>
    <row r="133" spans="1:5" ht="15" customHeight="1">
      <c r="A133" s="18"/>
      <c r="B133" s="38" t="s">
        <v>52</v>
      </c>
      <c r="C133" s="40">
        <v>22570</v>
      </c>
      <c r="E133" s="56"/>
    </row>
    <row r="134" spans="1:4" ht="15" customHeight="1">
      <c r="A134" s="18"/>
      <c r="B134" s="38"/>
      <c r="C134" s="41">
        <f>SUM(C119:C133)</f>
        <v>599990</v>
      </c>
      <c r="D134" s="48">
        <v>7049120</v>
      </c>
    </row>
    <row r="135" spans="2:6" ht="15" customHeight="1">
      <c r="B135" s="33"/>
      <c r="C135" s="41"/>
      <c r="D135" s="43"/>
      <c r="F135" s="111"/>
    </row>
    <row r="136" spans="2:3" ht="15" customHeight="1" thickBot="1">
      <c r="B136" s="33"/>
      <c r="C136" s="40"/>
    </row>
    <row r="137" spans="1:3" ht="15" customHeight="1" thickBot="1">
      <c r="A137" s="31" t="s">
        <v>29</v>
      </c>
      <c r="B137" s="38" t="s">
        <v>47</v>
      </c>
      <c r="C137" s="40">
        <v>735170</v>
      </c>
    </row>
    <row r="138" spans="1:3" ht="15" customHeight="1">
      <c r="A138" s="18"/>
      <c r="B138" s="38" t="s">
        <v>48</v>
      </c>
      <c r="C138" s="40">
        <v>2777530</v>
      </c>
    </row>
    <row r="139" spans="2:3" ht="15" customHeight="1">
      <c r="B139" s="38" t="s">
        <v>43</v>
      </c>
      <c r="C139" s="40">
        <v>2387650</v>
      </c>
    </row>
    <row r="140" spans="2:3" ht="15" customHeight="1">
      <c r="B140" s="38" t="s">
        <v>42</v>
      </c>
      <c r="C140" s="40">
        <v>559520</v>
      </c>
    </row>
    <row r="141" spans="1:3" ht="15" customHeight="1">
      <c r="A141" s="18"/>
      <c r="B141" s="38" t="s">
        <v>44</v>
      </c>
      <c r="C141" s="40">
        <v>17960</v>
      </c>
    </row>
    <row r="142" spans="1:4" ht="15" customHeight="1">
      <c r="A142" s="18"/>
      <c r="B142" s="38" t="s">
        <v>56</v>
      </c>
      <c r="C142" s="40">
        <v>242460</v>
      </c>
      <c r="D142" s="48"/>
    </row>
    <row r="143" spans="1:3" ht="15" customHeight="1">
      <c r="A143" s="18"/>
      <c r="B143" s="38" t="s">
        <v>45</v>
      </c>
      <c r="C143" s="40">
        <v>698090</v>
      </c>
    </row>
    <row r="144" spans="1:5" ht="15" customHeight="1">
      <c r="A144" s="18"/>
      <c r="B144" s="38" t="s">
        <v>54</v>
      </c>
      <c r="C144" s="40">
        <v>543470</v>
      </c>
      <c r="E144" s="56"/>
    </row>
    <row r="145" spans="1:5" ht="15" customHeight="1">
      <c r="A145" s="18"/>
      <c r="B145" s="38" t="s">
        <v>51</v>
      </c>
      <c r="C145" s="40">
        <v>925930</v>
      </c>
      <c r="E145" s="56"/>
    </row>
    <row r="146" spans="1:5" ht="15" customHeight="1">
      <c r="A146" s="18"/>
      <c r="B146" s="38" t="s">
        <v>53</v>
      </c>
      <c r="C146" s="40">
        <v>317930</v>
      </c>
      <c r="E146" s="56"/>
    </row>
    <row r="147" spans="1:5" ht="15" customHeight="1">
      <c r="A147" s="18"/>
      <c r="B147" s="38" t="s">
        <v>55</v>
      </c>
      <c r="C147" s="40">
        <v>121190</v>
      </c>
      <c r="E147" s="56"/>
    </row>
    <row r="148" spans="1:5" ht="15" customHeight="1">
      <c r="A148" s="18"/>
      <c r="B148" s="38" t="s">
        <v>46</v>
      </c>
      <c r="C148" s="40">
        <v>1446640</v>
      </c>
      <c r="E148" s="56"/>
    </row>
    <row r="149" spans="1:5" ht="15" customHeight="1">
      <c r="A149" s="18"/>
      <c r="B149" s="38" t="s">
        <v>49</v>
      </c>
      <c r="C149" s="40">
        <v>425620</v>
      </c>
      <c r="E149" s="56"/>
    </row>
    <row r="150" spans="2:5" ht="15" customHeight="1">
      <c r="B150" s="38" t="s">
        <v>50</v>
      </c>
      <c r="C150" s="40">
        <v>18380</v>
      </c>
      <c r="E150" s="56"/>
    </row>
    <row r="151" spans="1:5" ht="15" customHeight="1">
      <c r="A151" s="18"/>
      <c r="B151" s="38" t="s">
        <v>52</v>
      </c>
      <c r="C151" s="40">
        <v>143170</v>
      </c>
      <c r="E151" s="56"/>
    </row>
    <row r="152" spans="2:6" ht="15" customHeight="1">
      <c r="B152" s="38" t="s">
        <v>57</v>
      </c>
      <c r="C152" s="40">
        <v>800</v>
      </c>
      <c r="E152" s="56"/>
      <c r="F152" s="111"/>
    </row>
    <row r="153" spans="3:5" ht="15" customHeight="1">
      <c r="C153" s="41">
        <f>SUM(C137:C152)</f>
        <v>11361510</v>
      </c>
      <c r="D153" s="45">
        <v>141526920</v>
      </c>
      <c r="E153" s="40"/>
    </row>
    <row r="154" spans="3:5" ht="15" customHeight="1">
      <c r="C154" s="41"/>
      <c r="E154" s="40"/>
    </row>
    <row r="155" ht="15" customHeight="1" thickBot="1">
      <c r="C155" s="41"/>
    </row>
    <row r="156" spans="1:3" ht="15" customHeight="1" thickBot="1">
      <c r="A156" s="31" t="s">
        <v>30</v>
      </c>
      <c r="B156" s="38" t="s">
        <v>47</v>
      </c>
      <c r="C156" s="40">
        <v>2029650</v>
      </c>
    </row>
    <row r="157" spans="1:3" ht="15" customHeight="1">
      <c r="A157" s="18"/>
      <c r="B157" s="38" t="s">
        <v>48</v>
      </c>
      <c r="C157" s="40">
        <v>3887550</v>
      </c>
    </row>
    <row r="158" spans="2:3" ht="15" customHeight="1">
      <c r="B158" s="38" t="s">
        <v>43</v>
      </c>
      <c r="C158" s="40">
        <v>3374980</v>
      </c>
    </row>
    <row r="159" spans="2:3" ht="15" customHeight="1">
      <c r="B159" s="38" t="s">
        <v>42</v>
      </c>
      <c r="C159" s="40">
        <v>1599110</v>
      </c>
    </row>
    <row r="160" spans="2:3" ht="15" customHeight="1">
      <c r="B160" s="38" t="s">
        <v>44</v>
      </c>
      <c r="C160" s="40">
        <v>262650</v>
      </c>
    </row>
    <row r="161" spans="2:3" ht="15" customHeight="1">
      <c r="B161" s="38" t="s">
        <v>56</v>
      </c>
      <c r="C161" s="40">
        <v>460500</v>
      </c>
    </row>
    <row r="162" spans="2:5" ht="15" customHeight="1">
      <c r="B162" s="38" t="s">
        <v>45</v>
      </c>
      <c r="C162" s="40">
        <v>686110</v>
      </c>
      <c r="E162" s="56"/>
    </row>
    <row r="163" spans="1:5" ht="15" customHeight="1">
      <c r="A163" s="18"/>
      <c r="B163" s="38" t="s">
        <v>54</v>
      </c>
      <c r="C163" s="40">
        <v>1223220</v>
      </c>
      <c r="E163" s="56"/>
    </row>
    <row r="164" spans="1:5" ht="15" customHeight="1">
      <c r="A164" s="18"/>
      <c r="B164" s="38" t="s">
        <v>51</v>
      </c>
      <c r="C164" s="40">
        <v>942970</v>
      </c>
      <c r="E164" s="56"/>
    </row>
    <row r="165" spans="1:5" ht="15" customHeight="1">
      <c r="A165" s="18"/>
      <c r="B165" s="38" t="s">
        <v>53</v>
      </c>
      <c r="C165" s="40">
        <v>645480</v>
      </c>
      <c r="E165" s="56"/>
    </row>
    <row r="166" spans="1:5" ht="15" customHeight="1">
      <c r="A166" s="18"/>
      <c r="B166" s="38" t="s">
        <v>55</v>
      </c>
      <c r="C166" s="40">
        <v>263580</v>
      </c>
      <c r="E166" s="56"/>
    </row>
    <row r="167" spans="1:5" ht="15" customHeight="1">
      <c r="A167" s="18"/>
      <c r="B167" s="38" t="s">
        <v>46</v>
      </c>
      <c r="C167" s="40">
        <v>3342360</v>
      </c>
      <c r="E167" s="56"/>
    </row>
    <row r="168" spans="1:5" ht="15" customHeight="1">
      <c r="A168" s="18"/>
      <c r="B168" s="38" t="s">
        <v>49</v>
      </c>
      <c r="C168" s="40">
        <v>1589760</v>
      </c>
      <c r="E168" s="56"/>
    </row>
    <row r="169" spans="1:6" ht="15" customHeight="1">
      <c r="A169" s="18"/>
      <c r="B169" s="38" t="s">
        <v>50</v>
      </c>
      <c r="C169" s="40">
        <v>170690</v>
      </c>
      <c r="E169" s="56"/>
      <c r="F169" s="111"/>
    </row>
    <row r="170" spans="1:5" ht="15" customHeight="1">
      <c r="A170" s="18"/>
      <c r="B170" s="38" t="s">
        <v>52</v>
      </c>
      <c r="C170" s="40">
        <v>1242330</v>
      </c>
      <c r="E170" s="56"/>
    </row>
    <row r="171" spans="1:4" ht="15" customHeight="1">
      <c r="A171" s="18"/>
      <c r="B171" s="38"/>
      <c r="C171" s="41">
        <f>SUM(C156:C170)</f>
        <v>21720940</v>
      </c>
      <c r="D171" s="45">
        <v>203489110</v>
      </c>
    </row>
    <row r="172" spans="1:3" ht="15" customHeight="1">
      <c r="A172" s="18"/>
      <c r="B172" s="38"/>
      <c r="C172" s="41"/>
    </row>
    <row r="173" spans="1:3" ht="15" customHeight="1" thickBot="1">
      <c r="A173" s="18"/>
      <c r="B173" s="33"/>
      <c r="C173" s="40"/>
    </row>
    <row r="174" spans="1:3" ht="15" customHeight="1" thickBot="1">
      <c r="A174" s="31" t="s">
        <v>31</v>
      </c>
      <c r="B174" s="38" t="s">
        <v>47</v>
      </c>
      <c r="C174" s="40">
        <v>354730</v>
      </c>
    </row>
    <row r="175" spans="2:3" ht="15" customHeight="1">
      <c r="B175" s="38" t="s">
        <v>48</v>
      </c>
      <c r="C175" s="40">
        <v>833210</v>
      </c>
    </row>
    <row r="176" spans="2:3" ht="15" customHeight="1">
      <c r="B176" s="38" t="s">
        <v>43</v>
      </c>
      <c r="C176" s="40">
        <v>857650</v>
      </c>
    </row>
    <row r="177" spans="2:4" ht="15" customHeight="1">
      <c r="B177" s="38" t="s">
        <v>42</v>
      </c>
      <c r="C177" s="40">
        <v>498240</v>
      </c>
      <c r="D177" s="48"/>
    </row>
    <row r="178" spans="2:5" ht="15" customHeight="1">
      <c r="B178" s="38" t="s">
        <v>56</v>
      </c>
      <c r="C178" s="40">
        <v>158290</v>
      </c>
      <c r="D178" s="48"/>
      <c r="E178" s="56"/>
    </row>
    <row r="179" spans="2:5" ht="15" customHeight="1">
      <c r="B179" s="38" t="s">
        <v>45</v>
      </c>
      <c r="C179" s="40">
        <v>37330</v>
      </c>
      <c r="D179" s="48"/>
      <c r="E179" s="56"/>
    </row>
    <row r="180" spans="2:5" ht="15" customHeight="1">
      <c r="B180" s="38" t="s">
        <v>54</v>
      </c>
      <c r="C180" s="40">
        <v>173890</v>
      </c>
      <c r="D180" s="48"/>
      <c r="E180" s="56"/>
    </row>
    <row r="181" spans="2:5" ht="15" customHeight="1">
      <c r="B181" s="38" t="s">
        <v>51</v>
      </c>
      <c r="C181" s="40">
        <v>454390</v>
      </c>
      <c r="D181" s="48"/>
      <c r="E181" s="56"/>
    </row>
    <row r="182" spans="2:5" ht="15" customHeight="1">
      <c r="B182" s="38" t="s">
        <v>53</v>
      </c>
      <c r="C182" s="40">
        <v>94300</v>
      </c>
      <c r="E182" s="56"/>
    </row>
    <row r="183" spans="2:6" ht="15" customHeight="1">
      <c r="B183" s="38" t="s">
        <v>55</v>
      </c>
      <c r="C183" s="40">
        <v>10200</v>
      </c>
      <c r="E183" s="56"/>
      <c r="F183" s="111"/>
    </row>
    <row r="184" spans="2:5" ht="15" customHeight="1">
      <c r="B184" s="38" t="s">
        <v>46</v>
      </c>
      <c r="C184" s="40">
        <v>363820</v>
      </c>
      <c r="E184" s="56"/>
    </row>
    <row r="185" spans="2:5" ht="15" customHeight="1">
      <c r="B185" s="38" t="s">
        <v>49</v>
      </c>
      <c r="C185" s="40">
        <v>140820</v>
      </c>
      <c r="E185" s="56"/>
    </row>
    <row r="186" spans="2:5" ht="15" customHeight="1">
      <c r="B186" s="38" t="s">
        <v>50</v>
      </c>
      <c r="C186" s="40">
        <v>32200</v>
      </c>
      <c r="D186" s="48"/>
      <c r="E186" s="56"/>
    </row>
    <row r="187" spans="2:5" ht="15" customHeight="1">
      <c r="B187" s="38" t="s">
        <v>52</v>
      </c>
      <c r="C187" s="40">
        <v>4090</v>
      </c>
      <c r="E187" s="40"/>
    </row>
    <row r="188" spans="2:5" ht="15" customHeight="1">
      <c r="B188" s="38"/>
      <c r="C188" s="41">
        <f>SUM(C174:C187)</f>
        <v>4013160</v>
      </c>
      <c r="D188" s="45">
        <v>20981070</v>
      </c>
      <c r="E188" s="40"/>
    </row>
    <row r="189" spans="2:5" ht="15" customHeight="1">
      <c r="B189" s="38"/>
      <c r="C189" s="40"/>
      <c r="E189" s="40"/>
    </row>
    <row r="190" spans="1:5" ht="15" customHeight="1" thickBot="1">
      <c r="A190" s="18"/>
      <c r="B190" s="33"/>
      <c r="C190" s="40"/>
      <c r="E190" s="40"/>
    </row>
    <row r="191" spans="1:5" ht="15" customHeight="1" thickBot="1">
      <c r="A191" s="31" t="s">
        <v>32</v>
      </c>
      <c r="B191" s="38" t="s">
        <v>47</v>
      </c>
      <c r="C191" s="40">
        <v>122300</v>
      </c>
      <c r="E191" s="40"/>
    </row>
    <row r="192" spans="1:5" ht="15" customHeight="1">
      <c r="A192" s="18"/>
      <c r="B192" s="38" t="s">
        <v>48</v>
      </c>
      <c r="C192" s="40">
        <v>703460</v>
      </c>
      <c r="E192" s="33"/>
    </row>
    <row r="193" spans="1:5" ht="15" customHeight="1">
      <c r="A193" s="18"/>
      <c r="B193" s="38" t="s">
        <v>43</v>
      </c>
      <c r="C193" s="40">
        <v>418980</v>
      </c>
      <c r="E193" s="40"/>
    </row>
    <row r="194" spans="1:6" ht="15" customHeight="1">
      <c r="A194" s="18"/>
      <c r="B194" s="38" t="s">
        <v>42</v>
      </c>
      <c r="C194" s="40">
        <v>148160</v>
      </c>
      <c r="E194" s="56"/>
      <c r="F194" s="111"/>
    </row>
    <row r="195" spans="1:5" ht="15" customHeight="1">
      <c r="A195" s="18"/>
      <c r="B195" s="38" t="s">
        <v>56</v>
      </c>
      <c r="C195" s="40">
        <v>51200</v>
      </c>
      <c r="D195" s="48"/>
      <c r="E195" s="56"/>
    </row>
    <row r="196" spans="2:5" ht="15" customHeight="1">
      <c r="B196" s="38" t="s">
        <v>45</v>
      </c>
      <c r="C196" s="40">
        <v>16820</v>
      </c>
      <c r="E196" s="56"/>
    </row>
    <row r="197" spans="1:6" ht="15" customHeight="1">
      <c r="A197" s="18"/>
      <c r="B197" s="38" t="s">
        <v>51</v>
      </c>
      <c r="C197" s="40">
        <v>169430</v>
      </c>
      <c r="E197" s="56"/>
      <c r="F197" s="111"/>
    </row>
    <row r="198" spans="1:6" ht="15" customHeight="1">
      <c r="A198" s="18"/>
      <c r="B198" s="38" t="s">
        <v>53</v>
      </c>
      <c r="C198" s="40">
        <v>5100</v>
      </c>
      <c r="D198" s="48"/>
      <c r="E198" s="56"/>
      <c r="F198" s="111"/>
    </row>
    <row r="199" spans="1:5" ht="15" customHeight="1">
      <c r="A199" s="18"/>
      <c r="B199" s="38" t="s">
        <v>55</v>
      </c>
      <c r="C199" s="40">
        <v>7800</v>
      </c>
      <c r="E199" s="56"/>
    </row>
    <row r="200" spans="1:5" ht="15" customHeight="1">
      <c r="A200" s="18"/>
      <c r="B200" s="38" t="s">
        <v>46</v>
      </c>
      <c r="C200" s="40">
        <v>9530</v>
      </c>
      <c r="E200" s="56"/>
    </row>
    <row r="201" spans="1:3" ht="15" customHeight="1">
      <c r="A201" s="18"/>
      <c r="B201" s="38" t="s">
        <v>49</v>
      </c>
      <c r="C201" s="40">
        <v>99770</v>
      </c>
    </row>
    <row r="202" spans="1:3" ht="15" customHeight="1">
      <c r="A202" s="18"/>
      <c r="B202" s="38" t="s">
        <v>52</v>
      </c>
      <c r="C202" s="40">
        <v>590</v>
      </c>
    </row>
    <row r="203" spans="1:4" ht="15" customHeight="1">
      <c r="A203" s="18"/>
      <c r="B203" s="38"/>
      <c r="C203" s="41">
        <f>SUM(C191:C202)</f>
        <v>1753140</v>
      </c>
      <c r="D203" s="45">
        <v>22581790</v>
      </c>
    </row>
    <row r="204" spans="1:3" ht="15" customHeight="1">
      <c r="A204" s="18"/>
      <c r="B204" s="38"/>
      <c r="C204" s="40"/>
    </row>
    <row r="205" spans="1:3" ht="15" customHeight="1" thickBot="1">
      <c r="A205" s="18"/>
      <c r="B205" s="33"/>
      <c r="C205" s="30"/>
    </row>
    <row r="206" spans="1:3" ht="15" customHeight="1" thickBot="1">
      <c r="A206" s="31" t="s">
        <v>33</v>
      </c>
      <c r="B206" s="38" t="s">
        <v>43</v>
      </c>
      <c r="C206" s="40">
        <v>35000</v>
      </c>
    </row>
    <row r="207" spans="1:3" ht="15" customHeight="1">
      <c r="A207" s="18"/>
      <c r="B207" s="38" t="s">
        <v>52</v>
      </c>
      <c r="C207" s="40">
        <v>25880</v>
      </c>
    </row>
    <row r="208" spans="1:4" ht="15" customHeight="1">
      <c r="A208" s="18"/>
      <c r="B208" s="38"/>
      <c r="C208" s="41">
        <v>60880</v>
      </c>
      <c r="D208" s="43" t="s">
        <v>61</v>
      </c>
    </row>
    <row r="209" spans="1:2" ht="15" customHeight="1">
      <c r="A209" s="18"/>
      <c r="B209" s="38"/>
    </row>
    <row r="210" spans="2:3" ht="15" customHeight="1" thickBot="1">
      <c r="B210" s="33"/>
      <c r="C210" s="30"/>
    </row>
    <row r="211" spans="1:3" ht="15" customHeight="1" thickBot="1">
      <c r="A211" s="31" t="s">
        <v>34</v>
      </c>
      <c r="B211" s="38" t="s">
        <v>47</v>
      </c>
      <c r="C211" s="40">
        <v>0</v>
      </c>
    </row>
    <row r="212" spans="2:3" ht="15" customHeight="1">
      <c r="B212" s="38" t="s">
        <v>48</v>
      </c>
      <c r="C212" s="40">
        <v>37430</v>
      </c>
    </row>
    <row r="213" spans="2:3" ht="15" customHeight="1">
      <c r="B213" s="38" t="s">
        <v>53</v>
      </c>
      <c r="C213" s="40">
        <v>470</v>
      </c>
    </row>
    <row r="214" spans="1:3" ht="15" customHeight="1">
      <c r="A214" s="18"/>
      <c r="B214" s="38" t="s">
        <v>46</v>
      </c>
      <c r="C214" s="40">
        <v>12170</v>
      </c>
    </row>
    <row r="215" spans="1:3" ht="15" customHeight="1">
      <c r="A215" s="18"/>
      <c r="B215" s="38" t="s">
        <v>49</v>
      </c>
      <c r="C215" s="40">
        <v>10010</v>
      </c>
    </row>
    <row r="216" spans="1:4" ht="15" customHeight="1">
      <c r="A216" s="18"/>
      <c r="B216" s="38"/>
      <c r="C216" s="41">
        <f>SUM(C211:C215)</f>
        <v>60080</v>
      </c>
      <c r="D216" s="45">
        <v>3748440</v>
      </c>
    </row>
    <row r="217" spans="2:3" ht="15" customHeight="1">
      <c r="B217" s="33"/>
      <c r="C217" s="40"/>
    </row>
    <row r="218" spans="1:3" ht="15" customHeight="1" thickBot="1">
      <c r="A218" s="18"/>
      <c r="B218" s="33"/>
      <c r="C218" s="30"/>
    </row>
    <row r="219" spans="1:3" ht="15" customHeight="1" thickBot="1">
      <c r="A219" s="31" t="s">
        <v>36</v>
      </c>
      <c r="B219" s="38" t="s">
        <v>42</v>
      </c>
      <c r="C219" s="40">
        <v>11440</v>
      </c>
    </row>
    <row r="220" spans="1:4" ht="15" customHeight="1">
      <c r="A220" s="18"/>
      <c r="B220" s="38"/>
      <c r="C220" s="41">
        <f>SUM(C219)</f>
        <v>11440</v>
      </c>
      <c r="D220" s="43" t="s">
        <v>61</v>
      </c>
    </row>
    <row r="221" spans="2:3" ht="15" customHeight="1" thickBot="1">
      <c r="B221" s="38"/>
      <c r="C221" s="40"/>
    </row>
    <row r="222" spans="1:5" ht="15" customHeight="1" thickBot="1">
      <c r="A222" s="31" t="s">
        <v>58</v>
      </c>
      <c r="B222" s="38"/>
      <c r="C222" s="41">
        <f>C220+C216+C208+C203+C188+C171+C153+C134+C116+C112+C103+C99+C86+C70+C60+C64+C56+C51+C38+C32+C22+C13+C7</f>
        <v>44426300</v>
      </c>
      <c r="D222" s="45">
        <v>477419670</v>
      </c>
      <c r="E222" s="114"/>
    </row>
    <row r="223" spans="1:3" ht="15" customHeight="1">
      <c r="A223" s="18"/>
      <c r="B223" s="38"/>
      <c r="C223" s="40"/>
    </row>
    <row r="224" spans="1:3" ht="15">
      <c r="A224" s="18"/>
      <c r="B224" s="38"/>
      <c r="C224" s="40"/>
    </row>
    <row r="225" spans="1:3" ht="15">
      <c r="A225" s="18"/>
      <c r="B225" s="38"/>
      <c r="C225" s="40"/>
    </row>
    <row r="226" spans="1:3" ht="15">
      <c r="A226" s="18"/>
      <c r="B226" s="38"/>
      <c r="C226" s="40"/>
    </row>
    <row r="227" spans="1:3" ht="15">
      <c r="A227" s="18"/>
      <c r="B227" s="38"/>
      <c r="C227" s="40"/>
    </row>
    <row r="228" spans="2:3" ht="15">
      <c r="B228" s="38"/>
      <c r="C228" s="40"/>
    </row>
    <row r="229" spans="1:3" ht="15">
      <c r="A229" s="18"/>
      <c r="B229" s="38"/>
      <c r="C229" s="40"/>
    </row>
    <row r="230" spans="2:3" ht="15">
      <c r="B230" s="38"/>
      <c r="C230" s="40"/>
    </row>
    <row r="231" spans="2:3" ht="15">
      <c r="B231" s="38"/>
      <c r="C231" s="40"/>
    </row>
    <row r="232" spans="2:3" ht="15">
      <c r="B232" s="38"/>
      <c r="C232" s="40"/>
    </row>
    <row r="233" spans="2:3" ht="15">
      <c r="B233" s="38"/>
      <c r="C233" s="40"/>
    </row>
    <row r="234" spans="2:3" ht="15">
      <c r="B234" s="38"/>
      <c r="C234" s="40"/>
    </row>
    <row r="235" spans="2:3" ht="15">
      <c r="B235" s="38"/>
      <c r="C235" s="40"/>
    </row>
    <row r="236" spans="2:4" ht="15">
      <c r="B236" s="38"/>
      <c r="C236" s="40"/>
      <c r="D236" s="48"/>
    </row>
    <row r="237" spans="2:3" ht="15">
      <c r="B237" s="38"/>
      <c r="C237" s="40"/>
    </row>
    <row r="238" spans="2:3" ht="15">
      <c r="B238" s="38"/>
      <c r="C238" s="40"/>
    </row>
    <row r="239" spans="2:3" ht="15">
      <c r="B239" s="38"/>
      <c r="C239" s="40"/>
    </row>
    <row r="240" spans="2:3" ht="15">
      <c r="B240" s="38"/>
      <c r="C240" s="40"/>
    </row>
    <row r="241" spans="2:3" ht="15">
      <c r="B241" s="38"/>
      <c r="C241" s="40"/>
    </row>
    <row r="242" spans="2:3" ht="15">
      <c r="B242" s="38"/>
      <c r="C242" s="40"/>
    </row>
    <row r="243" spans="2:3" ht="15">
      <c r="B243" s="38"/>
      <c r="C243" s="40"/>
    </row>
    <row r="244" spans="2:3" ht="15">
      <c r="B244" s="38"/>
      <c r="C244" s="40"/>
    </row>
    <row r="245" spans="2:3" ht="15">
      <c r="B245" s="38"/>
      <c r="C245" s="40"/>
    </row>
    <row r="250" spans="2:4" ht="15">
      <c r="B250" s="33"/>
      <c r="C250" s="40"/>
      <c r="D250" s="48"/>
    </row>
    <row r="251" spans="2:3" ht="15">
      <c r="B251" s="33"/>
      <c r="C251" s="30"/>
    </row>
    <row r="252" spans="2:3" ht="15">
      <c r="B252" s="38"/>
      <c r="C252" s="40"/>
    </row>
    <row r="253" spans="2:3" ht="15">
      <c r="B253" s="38"/>
      <c r="C253" s="40"/>
    </row>
    <row r="254" spans="2:4" ht="15">
      <c r="B254" s="33"/>
      <c r="C254" s="40"/>
      <c r="D254" s="48"/>
    </row>
    <row r="255" spans="2:3" ht="15">
      <c r="B255" s="33"/>
      <c r="C255" s="30"/>
    </row>
    <row r="256" spans="2:3" ht="15">
      <c r="B256" s="38"/>
      <c r="C256" s="40"/>
    </row>
    <row r="257" spans="2:3" ht="15">
      <c r="B257" s="38"/>
      <c r="C257" s="40"/>
    </row>
    <row r="258" spans="2:3" ht="15">
      <c r="B258" s="38"/>
      <c r="C258" s="40"/>
    </row>
    <row r="259" spans="2:3" ht="15">
      <c r="B259" s="38"/>
      <c r="C259" s="40"/>
    </row>
    <row r="260" spans="2:3" ht="15">
      <c r="B260" s="38"/>
      <c r="C260" s="40"/>
    </row>
    <row r="261" spans="2:4" ht="15">
      <c r="B261" s="33"/>
      <c r="C261" s="40"/>
      <c r="D261" s="48"/>
    </row>
    <row r="262" spans="2:3" ht="15">
      <c r="B262" s="33"/>
      <c r="C262" s="30"/>
    </row>
    <row r="263" spans="2:3" ht="15">
      <c r="B263" s="38"/>
      <c r="C263" s="40"/>
    </row>
    <row r="264" spans="2:4" ht="15">
      <c r="B264" s="33"/>
      <c r="C264" s="40"/>
      <c r="D264" s="48"/>
    </row>
    <row r="265" spans="1:4" ht="15">
      <c r="A265" s="18"/>
      <c r="B265" s="33"/>
      <c r="C265" s="40"/>
      <c r="D265" s="48"/>
    </row>
    <row r="266" spans="1:3" ht="15">
      <c r="A266" s="18"/>
      <c r="B266" s="17"/>
      <c r="C266" s="30"/>
    </row>
    <row r="267" spans="1:3" ht="15">
      <c r="A267" s="18"/>
      <c r="B267" s="17"/>
      <c r="C267" s="30"/>
    </row>
    <row r="268" spans="1:3" ht="15">
      <c r="A268" s="18"/>
      <c r="B268" s="17"/>
      <c r="C268" s="30"/>
    </row>
    <row r="269" spans="1:3" ht="15">
      <c r="A269" s="18"/>
      <c r="B269" s="17"/>
      <c r="C269" s="30"/>
    </row>
    <row r="270" spans="1:3" ht="15">
      <c r="A270" s="18"/>
      <c r="B270" s="17"/>
      <c r="C270" s="30"/>
    </row>
    <row r="271" spans="1:3" ht="15">
      <c r="A271" s="18"/>
      <c r="B271" s="17"/>
      <c r="C271" s="30"/>
    </row>
    <row r="272" spans="1:3" ht="15">
      <c r="A272" s="18"/>
      <c r="B272" s="17"/>
      <c r="C272" s="30"/>
    </row>
    <row r="273" spans="2:3" ht="15">
      <c r="B273" s="12"/>
      <c r="C273" s="30"/>
    </row>
    <row r="274" spans="1:3" ht="15">
      <c r="A274" s="18"/>
      <c r="B274" s="17"/>
      <c r="C274" s="30"/>
    </row>
    <row r="275" spans="1:3" ht="15">
      <c r="A275" s="18"/>
      <c r="B275" s="17"/>
      <c r="C275" s="30"/>
    </row>
    <row r="276" spans="1:3" ht="15">
      <c r="A276" s="18"/>
      <c r="B276" s="17"/>
      <c r="C276" s="30"/>
    </row>
    <row r="277" spans="1:3" ht="15">
      <c r="A277" s="18"/>
      <c r="B277" s="17"/>
      <c r="C277" s="30"/>
    </row>
    <row r="278" spans="1:3" ht="15">
      <c r="A278" s="18"/>
      <c r="B278" s="17"/>
      <c r="C278" s="30"/>
    </row>
    <row r="279" spans="1:3" ht="15">
      <c r="A279" s="18"/>
      <c r="B279" s="17"/>
      <c r="C279" s="30"/>
    </row>
    <row r="280" spans="1:3" ht="15">
      <c r="A280" s="18"/>
      <c r="B280" s="17"/>
      <c r="C280" s="30"/>
    </row>
    <row r="281" spans="1:3" ht="15">
      <c r="A281" s="18"/>
      <c r="B281" s="17"/>
      <c r="C281" s="30"/>
    </row>
    <row r="282" spans="1:3" ht="15">
      <c r="A282" s="18"/>
      <c r="B282" s="17"/>
      <c r="C282" s="30"/>
    </row>
    <row r="283" spans="1:3" ht="15">
      <c r="A283" s="33"/>
      <c r="B283" s="17"/>
      <c r="C283" s="30"/>
    </row>
    <row r="284" spans="1:3" ht="15">
      <c r="A284" s="18"/>
      <c r="B284" s="17"/>
      <c r="C284" s="30"/>
    </row>
    <row r="285" spans="1:3" ht="15">
      <c r="A285" s="18"/>
      <c r="B285" s="17"/>
      <c r="C285" s="30"/>
    </row>
    <row r="286" spans="1:3" ht="15">
      <c r="A286" s="18"/>
      <c r="B286" s="17"/>
      <c r="C286" s="30"/>
    </row>
    <row r="287" spans="1:3" ht="15">
      <c r="A287" s="18"/>
      <c r="B287" s="17"/>
      <c r="C287" s="30"/>
    </row>
    <row r="288" spans="1:3" ht="15">
      <c r="A288" s="18"/>
      <c r="B288" s="17"/>
      <c r="C288" s="30"/>
    </row>
    <row r="289" spans="1:3" ht="15">
      <c r="A289" s="18"/>
      <c r="B289" s="17"/>
      <c r="C289" s="30"/>
    </row>
    <row r="290" spans="2:3" ht="15">
      <c r="B290" s="34"/>
      <c r="C290" s="30"/>
    </row>
    <row r="291" spans="1:3" ht="15">
      <c r="A291" s="18"/>
      <c r="B291" s="17"/>
      <c r="C291" s="30"/>
    </row>
    <row r="292" spans="1:3" ht="15">
      <c r="A292" s="18"/>
      <c r="B292" s="17"/>
      <c r="C292" s="30"/>
    </row>
    <row r="293" spans="1:3" ht="15">
      <c r="A293" s="18"/>
      <c r="B293" s="17"/>
      <c r="C293" s="30"/>
    </row>
    <row r="294" spans="1:4" ht="15">
      <c r="A294" s="18"/>
      <c r="B294" s="17"/>
      <c r="C294" s="30"/>
      <c r="D294" s="43"/>
    </row>
    <row r="295" spans="1:3" ht="15">
      <c r="A295" s="18"/>
      <c r="B295" s="17"/>
      <c r="C295" s="30"/>
    </row>
    <row r="296" spans="2:3" ht="15">
      <c r="B296" s="12"/>
      <c r="C296" s="30"/>
    </row>
    <row r="297" spans="1:3" ht="15">
      <c r="A297" s="18"/>
      <c r="B297" s="17"/>
      <c r="C297" s="30"/>
    </row>
    <row r="298" spans="1:3" ht="15">
      <c r="A298" s="18"/>
      <c r="B298" s="17"/>
      <c r="C298" s="30"/>
    </row>
    <row r="299" spans="1:3" ht="15">
      <c r="A299" s="18"/>
      <c r="B299" s="17"/>
      <c r="C299" s="30"/>
    </row>
    <row r="300" spans="1:3" ht="15">
      <c r="A300" s="18"/>
      <c r="B300" s="17"/>
      <c r="C300" s="30"/>
    </row>
    <row r="301" spans="1:3" ht="15">
      <c r="A301" s="18"/>
      <c r="B301" s="17"/>
      <c r="C301" s="30"/>
    </row>
    <row r="302" spans="1:3" ht="15">
      <c r="A302" s="18"/>
      <c r="B302" s="17"/>
      <c r="C302" s="30"/>
    </row>
    <row r="303" spans="1:3" ht="15">
      <c r="A303" s="18"/>
      <c r="B303" s="12"/>
      <c r="C303" s="30"/>
    </row>
    <row r="304" spans="2:3" ht="15">
      <c r="B304" s="17"/>
      <c r="C304" s="30"/>
    </row>
    <row r="305" spans="1:4" ht="15">
      <c r="A305" s="18"/>
      <c r="B305" s="12"/>
      <c r="C305" s="30"/>
      <c r="D305" s="43"/>
    </row>
    <row r="306" spans="1:4" ht="15">
      <c r="A306" s="18"/>
      <c r="B306" s="12"/>
      <c r="C306" s="30"/>
      <c r="D306" s="43"/>
    </row>
    <row r="307" spans="1:3" ht="15">
      <c r="A307" s="18"/>
      <c r="B307" s="12"/>
      <c r="C307" s="30"/>
    </row>
    <row r="308" spans="1:3" ht="15">
      <c r="A308" s="18"/>
      <c r="B308" s="17"/>
      <c r="C308" s="30"/>
    </row>
    <row r="309" spans="1:4" ht="15">
      <c r="A309" s="18"/>
      <c r="B309" s="12"/>
      <c r="C309" s="30"/>
      <c r="D309" s="43"/>
    </row>
    <row r="310" spans="1:3" ht="15">
      <c r="A310" s="18"/>
      <c r="B310" s="12"/>
      <c r="C310" s="30"/>
    </row>
    <row r="311" spans="1:3" ht="15">
      <c r="A311" s="18"/>
      <c r="B311" s="12"/>
      <c r="C311" s="30"/>
    </row>
    <row r="312" spans="2:4" ht="15">
      <c r="B312" s="19"/>
      <c r="C312" s="36"/>
      <c r="D312" s="44"/>
    </row>
    <row r="313" ht="15">
      <c r="A313" s="18"/>
    </row>
    <row r="314" ht="15">
      <c r="A314" s="18"/>
    </row>
    <row r="315" ht="15">
      <c r="A315" s="18"/>
    </row>
    <row r="316" ht="15">
      <c r="A316" s="18"/>
    </row>
  </sheetData>
  <sheetProtection/>
  <printOptions gridLines="1"/>
  <pageMargins left="0.75" right="0.75" top="0.39" bottom="0.53" header="0.43" footer="0.5"/>
  <pageSetup horizontalDpi="600" verticalDpi="600" orientation="portrait" paperSize="9" scale="92" r:id="rId1"/>
  <rowBreaks count="3" manualBreakCount="3">
    <brk id="53" max="3" man="1"/>
    <brk id="101" max="3" man="1"/>
    <brk id="153" max="3" man="1"/>
  </rowBreaks>
</worksheet>
</file>

<file path=xl/worksheets/sheet5.xml><?xml version="1.0" encoding="utf-8"?>
<worksheet xmlns="http://schemas.openxmlformats.org/spreadsheetml/2006/main" xmlns:r="http://schemas.openxmlformats.org/officeDocument/2006/relationships">
  <dimension ref="A1:F202"/>
  <sheetViews>
    <sheetView zoomScalePageLayoutView="0" workbookViewId="0" topLeftCell="A181">
      <selection activeCell="E91" sqref="E91"/>
    </sheetView>
  </sheetViews>
  <sheetFormatPr defaultColWidth="9.140625" defaultRowHeight="12.75"/>
  <cols>
    <col min="1" max="1" width="21.28125" style="0" customWidth="1"/>
    <col min="2" max="2" width="31.140625" style="0" customWidth="1"/>
    <col min="3" max="3" width="15.8515625" style="0" customWidth="1"/>
    <col min="4" max="4" width="16.00390625" style="0" customWidth="1"/>
    <col min="5" max="5" width="14.140625" style="0" bestFit="1" customWidth="1"/>
    <col min="6" max="6" width="11.140625" style="0" bestFit="1" customWidth="1"/>
  </cols>
  <sheetData>
    <row r="1" spans="1:4" ht="20.25" customHeight="1">
      <c r="A1" s="20" t="s">
        <v>59</v>
      </c>
      <c r="B1" s="2"/>
      <c r="C1" s="21"/>
      <c r="D1" s="21"/>
    </row>
    <row r="2" spans="1:4" ht="15.75">
      <c r="A2" s="22"/>
      <c r="B2" s="22"/>
      <c r="C2" s="23">
        <v>2004</v>
      </c>
      <c r="D2" s="65">
        <v>2004</v>
      </c>
    </row>
    <row r="3" spans="1:4" ht="15.75">
      <c r="A3" s="24" t="s">
        <v>41</v>
      </c>
      <c r="B3" s="25" t="s">
        <v>40</v>
      </c>
      <c r="C3" s="26" t="s">
        <v>2</v>
      </c>
      <c r="D3" s="47" t="s">
        <v>3</v>
      </c>
    </row>
    <row r="4" spans="1:4" ht="12.75">
      <c r="A4" s="115"/>
      <c r="B4" s="27"/>
      <c r="C4" s="37" t="s">
        <v>4</v>
      </c>
      <c r="D4" s="47" t="s">
        <v>5</v>
      </c>
    </row>
    <row r="5" ht="15" customHeight="1">
      <c r="C5" s="42"/>
    </row>
    <row r="6" spans="2:4" ht="15" customHeight="1" thickBot="1">
      <c r="B6" s="33"/>
      <c r="C6" s="30"/>
      <c r="D6" s="33"/>
    </row>
    <row r="7" spans="1:4" ht="15" customHeight="1" thickBot="1">
      <c r="A7" s="31" t="s">
        <v>47</v>
      </c>
      <c r="B7" s="38" t="s">
        <v>63</v>
      </c>
      <c r="C7" s="30">
        <v>1300</v>
      </c>
      <c r="D7" s="33"/>
    </row>
    <row r="8" spans="1:4" ht="15" customHeight="1">
      <c r="A8" s="49"/>
      <c r="B8" s="38" t="s">
        <v>15</v>
      </c>
      <c r="C8" s="30">
        <v>130</v>
      </c>
      <c r="D8" s="33"/>
    </row>
    <row r="9" spans="1:4" ht="15" customHeight="1">
      <c r="A9" s="49"/>
      <c r="B9" s="38" t="s">
        <v>16</v>
      </c>
      <c r="C9" s="30">
        <v>14950</v>
      </c>
      <c r="D9" s="33"/>
    </row>
    <row r="10" spans="1:4" ht="15" customHeight="1">
      <c r="A10" s="49"/>
      <c r="B10" s="38" t="s">
        <v>17</v>
      </c>
      <c r="C10" s="30">
        <v>15000</v>
      </c>
      <c r="D10" s="33"/>
    </row>
    <row r="11" spans="1:4" ht="15" customHeight="1">
      <c r="A11" s="49"/>
      <c r="B11" s="38" t="s">
        <v>19</v>
      </c>
      <c r="C11" s="30">
        <v>400</v>
      </c>
      <c r="D11" s="33"/>
    </row>
    <row r="12" spans="1:4" ht="15" customHeight="1">
      <c r="A12" s="49"/>
      <c r="B12" s="38" t="s">
        <v>21</v>
      </c>
      <c r="C12" s="30">
        <v>875320</v>
      </c>
      <c r="D12" s="33"/>
    </row>
    <row r="13" spans="1:4" ht="15" customHeight="1">
      <c r="A13" s="49"/>
      <c r="B13" s="38" t="s">
        <v>22</v>
      </c>
      <c r="C13" s="30">
        <v>375800</v>
      </c>
      <c r="D13" s="33"/>
    </row>
    <row r="14" spans="1:4" ht="15" customHeight="1">
      <c r="A14" s="49"/>
      <c r="B14" s="38" t="s">
        <v>88</v>
      </c>
      <c r="C14" s="30">
        <f>50145+57375</f>
        <v>107520</v>
      </c>
      <c r="D14" s="33"/>
    </row>
    <row r="15" spans="1:4" ht="15" customHeight="1">
      <c r="A15" s="49"/>
      <c r="B15" s="38" t="s">
        <v>28</v>
      </c>
      <c r="C15" s="30">
        <v>16720</v>
      </c>
      <c r="D15" s="33"/>
    </row>
    <row r="16" spans="1:4" ht="15" customHeight="1">
      <c r="A16" s="49"/>
      <c r="B16" s="38" t="s">
        <v>64</v>
      </c>
      <c r="C16" s="30">
        <v>735170</v>
      </c>
      <c r="D16" s="33"/>
    </row>
    <row r="17" spans="1:4" ht="15" customHeight="1">
      <c r="A17" s="49"/>
      <c r="B17" s="38" t="s">
        <v>30</v>
      </c>
      <c r="C17" s="30">
        <v>2029650</v>
      </c>
      <c r="D17" s="33"/>
    </row>
    <row r="18" spans="1:4" ht="15" customHeight="1">
      <c r="A18" s="49"/>
      <c r="B18" s="38" t="s">
        <v>65</v>
      </c>
      <c r="C18" s="30">
        <v>354730</v>
      </c>
      <c r="D18" s="33"/>
    </row>
    <row r="19" spans="1:4" ht="15" customHeight="1">
      <c r="A19" s="49"/>
      <c r="B19" s="38" t="s">
        <v>32</v>
      </c>
      <c r="C19" s="30">
        <v>122300</v>
      </c>
      <c r="D19" s="33"/>
    </row>
    <row r="20" spans="1:3" ht="15" customHeight="1">
      <c r="A20" s="49"/>
      <c r="B20" s="38" t="s">
        <v>34</v>
      </c>
      <c r="C20" s="30">
        <v>0</v>
      </c>
    </row>
    <row r="21" spans="1:6" ht="15" customHeight="1">
      <c r="A21" s="49"/>
      <c r="B21" s="33"/>
      <c r="C21" s="32">
        <f>SUM(C7:C20)</f>
        <v>4648990</v>
      </c>
      <c r="D21" s="136">
        <v>55764797</v>
      </c>
      <c r="E21" s="135"/>
      <c r="F21" s="56"/>
    </row>
    <row r="22" spans="1:4" ht="15" customHeight="1">
      <c r="A22" s="49"/>
      <c r="B22" s="33"/>
      <c r="C22" s="32"/>
      <c r="D22" s="52"/>
    </row>
    <row r="23" spans="2:4" ht="15" customHeight="1" thickBot="1">
      <c r="B23" s="33"/>
      <c r="C23" s="30"/>
      <c r="D23" s="33"/>
    </row>
    <row r="24" spans="1:4" ht="15" customHeight="1" thickBot="1">
      <c r="A24" s="31" t="s">
        <v>48</v>
      </c>
      <c r="B24" s="38" t="s">
        <v>15</v>
      </c>
      <c r="C24" s="30">
        <v>9250</v>
      </c>
      <c r="D24" s="33"/>
    </row>
    <row r="25" spans="1:4" ht="15" customHeight="1">
      <c r="A25" s="49"/>
      <c r="B25" s="38" t="s">
        <v>22</v>
      </c>
      <c r="C25" s="30">
        <v>24080</v>
      </c>
      <c r="D25" s="33"/>
    </row>
    <row r="26" spans="1:4" ht="15" customHeight="1">
      <c r="A26" s="49"/>
      <c r="B26" s="38" t="s">
        <v>88</v>
      </c>
      <c r="C26" s="30">
        <v>26000</v>
      </c>
      <c r="D26" s="33"/>
    </row>
    <row r="27" spans="1:4" ht="15" customHeight="1">
      <c r="A27" s="49"/>
      <c r="B27" s="38" t="s">
        <v>27</v>
      </c>
      <c r="C27" s="30">
        <v>21560</v>
      </c>
      <c r="D27" s="33"/>
    </row>
    <row r="28" spans="1:4" ht="15" customHeight="1">
      <c r="A28" s="49"/>
      <c r="B28" s="38" t="s">
        <v>28</v>
      </c>
      <c r="C28" s="30">
        <v>84510</v>
      </c>
      <c r="D28" s="33"/>
    </row>
    <row r="29" spans="1:4" ht="15" customHeight="1">
      <c r="A29" s="49"/>
      <c r="B29" s="38" t="s">
        <v>64</v>
      </c>
      <c r="C29" s="30">
        <v>2777530</v>
      </c>
      <c r="D29" s="33"/>
    </row>
    <row r="30" spans="1:4" ht="15" customHeight="1">
      <c r="A30" s="49"/>
      <c r="B30" s="38" t="s">
        <v>30</v>
      </c>
      <c r="C30" s="30">
        <v>3887550</v>
      </c>
      <c r="D30" s="33"/>
    </row>
    <row r="31" spans="1:4" ht="15" customHeight="1">
      <c r="A31" s="49"/>
      <c r="B31" s="38" t="s">
        <v>65</v>
      </c>
      <c r="C31" s="30">
        <v>833210</v>
      </c>
      <c r="D31" s="33"/>
    </row>
    <row r="32" spans="1:4" ht="15" customHeight="1">
      <c r="A32" s="49"/>
      <c r="B32" s="38" t="s">
        <v>32</v>
      </c>
      <c r="C32" s="30">
        <v>703460</v>
      </c>
      <c r="D32" s="33"/>
    </row>
    <row r="33" spans="1:4" ht="15" customHeight="1">
      <c r="A33" s="49"/>
      <c r="B33" s="38" t="s">
        <v>34</v>
      </c>
      <c r="C33" s="30">
        <v>37430</v>
      </c>
      <c r="D33" s="33"/>
    </row>
    <row r="34" spans="1:4" ht="15" customHeight="1">
      <c r="A34" s="49"/>
      <c r="B34" s="33"/>
      <c r="C34" s="32">
        <f>SUM(C24:C33)</f>
        <v>8404580</v>
      </c>
      <c r="D34" s="53">
        <v>99961303</v>
      </c>
    </row>
    <row r="35" spans="1:4" ht="15" customHeight="1">
      <c r="A35" s="49"/>
      <c r="B35" s="33"/>
      <c r="C35" s="32"/>
      <c r="D35" s="53"/>
    </row>
    <row r="36" spans="2:4" ht="15" customHeight="1" thickBot="1">
      <c r="B36" s="33"/>
      <c r="C36" s="30"/>
      <c r="D36" s="33"/>
    </row>
    <row r="37" spans="1:4" ht="15" customHeight="1" thickBot="1">
      <c r="A37" s="31" t="s">
        <v>43</v>
      </c>
      <c r="B37" s="38" t="s">
        <v>63</v>
      </c>
      <c r="C37" s="30">
        <v>9570</v>
      </c>
      <c r="D37" s="33"/>
    </row>
    <row r="38" spans="1:4" ht="15" customHeight="1">
      <c r="A38" s="49"/>
      <c r="B38" s="38" t="s">
        <v>15</v>
      </c>
      <c r="C38" s="30">
        <v>32500</v>
      </c>
      <c r="D38" s="33"/>
    </row>
    <row r="39" spans="1:4" ht="15" customHeight="1">
      <c r="A39" s="49"/>
      <c r="B39" s="38" t="s">
        <v>17</v>
      </c>
      <c r="C39" s="30">
        <v>70120</v>
      </c>
      <c r="D39" s="33"/>
    </row>
    <row r="40" spans="1:4" ht="15" customHeight="1">
      <c r="A40" s="49"/>
      <c r="B40" s="38" t="s">
        <v>21</v>
      </c>
      <c r="C40" s="30">
        <v>213300</v>
      </c>
      <c r="D40" s="33"/>
    </row>
    <row r="41" spans="1:4" ht="15" customHeight="1">
      <c r="A41" s="49"/>
      <c r="B41" s="38" t="s">
        <v>22</v>
      </c>
      <c r="C41" s="30">
        <v>251180</v>
      </c>
      <c r="D41" s="33"/>
    </row>
    <row r="42" spans="1:4" ht="15" customHeight="1">
      <c r="A42" s="49"/>
      <c r="B42" s="38" t="s">
        <v>88</v>
      </c>
      <c r="C42" s="30">
        <v>223870</v>
      </c>
      <c r="D42" s="33"/>
    </row>
    <row r="43" spans="1:4" ht="15" customHeight="1">
      <c r="A43" s="49"/>
      <c r="B43" s="38" t="s">
        <v>26</v>
      </c>
      <c r="C43" s="30">
        <v>38180</v>
      </c>
      <c r="D43" s="33"/>
    </row>
    <row r="44" spans="1:3" ht="15" customHeight="1">
      <c r="A44" s="49"/>
      <c r="B44" s="38" t="s">
        <v>28</v>
      </c>
      <c r="C44" s="30">
        <v>68580</v>
      </c>
    </row>
    <row r="45" spans="1:3" ht="15" customHeight="1">
      <c r="A45" s="49"/>
      <c r="B45" s="38" t="s">
        <v>64</v>
      </c>
      <c r="C45" s="30">
        <v>2387650</v>
      </c>
    </row>
    <row r="46" spans="1:3" ht="15" customHeight="1">
      <c r="A46" s="49"/>
      <c r="B46" s="38" t="s">
        <v>30</v>
      </c>
      <c r="C46" s="30">
        <v>3374980</v>
      </c>
    </row>
    <row r="47" spans="1:3" ht="15" customHeight="1">
      <c r="A47" s="49"/>
      <c r="B47" s="38" t="s">
        <v>65</v>
      </c>
      <c r="C47" s="30">
        <v>857650</v>
      </c>
    </row>
    <row r="48" spans="1:4" ht="15" customHeight="1">
      <c r="A48" s="49"/>
      <c r="B48" s="38" t="s">
        <v>32</v>
      </c>
      <c r="C48" s="30">
        <v>418980</v>
      </c>
      <c r="D48" s="33"/>
    </row>
    <row r="49" spans="1:4" ht="15" customHeight="1">
      <c r="A49" s="49"/>
      <c r="B49" s="38" t="s">
        <v>33</v>
      </c>
      <c r="C49" s="30">
        <v>35000</v>
      </c>
      <c r="D49" s="33"/>
    </row>
    <row r="50" spans="1:4" ht="15" customHeight="1">
      <c r="A50" s="49"/>
      <c r="B50" s="33"/>
      <c r="C50" s="32">
        <f>SUM(C37:C49)</f>
        <v>7981560</v>
      </c>
      <c r="D50" s="48">
        <v>81308080</v>
      </c>
    </row>
    <row r="51" spans="1:4" ht="15" customHeight="1">
      <c r="A51" s="49"/>
      <c r="B51" s="33"/>
      <c r="C51" s="32"/>
      <c r="D51" s="48"/>
    </row>
    <row r="52" spans="2:4" ht="15" customHeight="1" thickBot="1">
      <c r="B52" s="33"/>
      <c r="C52" s="30" t="s">
        <v>62</v>
      </c>
      <c r="D52" s="33"/>
    </row>
    <row r="53" spans="1:4" ht="15" customHeight="1" thickBot="1">
      <c r="A53" s="31" t="s">
        <v>42</v>
      </c>
      <c r="B53" s="38" t="s">
        <v>60</v>
      </c>
      <c r="C53" s="30">
        <v>930</v>
      </c>
      <c r="D53" s="33"/>
    </row>
    <row r="54" spans="1:4" ht="15" customHeight="1">
      <c r="A54" s="49"/>
      <c r="B54" s="38" t="s">
        <v>63</v>
      </c>
      <c r="C54" s="30">
        <v>10</v>
      </c>
      <c r="D54" s="33"/>
    </row>
    <row r="55" spans="1:4" ht="15" customHeight="1">
      <c r="A55" s="49"/>
      <c r="B55" s="38" t="s">
        <v>15</v>
      </c>
      <c r="C55" s="30">
        <v>10550</v>
      </c>
      <c r="D55" s="33"/>
    </row>
    <row r="56" spans="1:4" ht="15" customHeight="1">
      <c r="A56" s="49"/>
      <c r="B56" s="38" t="s">
        <v>18</v>
      </c>
      <c r="C56" s="30">
        <v>100</v>
      </c>
      <c r="D56" s="33"/>
    </row>
    <row r="57" spans="1:4" ht="15" customHeight="1">
      <c r="A57" s="49"/>
      <c r="B57" s="38" t="s">
        <v>24</v>
      </c>
      <c r="C57" s="30">
        <v>5600</v>
      </c>
      <c r="D57" s="33"/>
    </row>
    <row r="58" spans="1:4" ht="15" customHeight="1">
      <c r="A58" s="49"/>
      <c r="B58" s="38" t="s">
        <v>26</v>
      </c>
      <c r="C58" s="30">
        <v>242700</v>
      </c>
      <c r="D58" s="33"/>
    </row>
    <row r="59" spans="1:3" ht="15" customHeight="1">
      <c r="A59" s="49"/>
      <c r="B59" s="38" t="s">
        <v>28</v>
      </c>
      <c r="C59" s="30">
        <v>8990</v>
      </c>
    </row>
    <row r="60" spans="1:3" ht="15" customHeight="1">
      <c r="A60" s="49"/>
      <c r="B60" s="38" t="s">
        <v>64</v>
      </c>
      <c r="C60" s="30">
        <v>559520</v>
      </c>
    </row>
    <row r="61" spans="1:3" ht="15" customHeight="1">
      <c r="A61" s="49"/>
      <c r="B61" s="38" t="s">
        <v>30</v>
      </c>
      <c r="C61" s="30">
        <v>1599110</v>
      </c>
    </row>
    <row r="62" spans="1:3" ht="15" customHeight="1">
      <c r="A62" s="49"/>
      <c r="B62" s="38" t="s">
        <v>65</v>
      </c>
      <c r="C62" s="30">
        <v>498240</v>
      </c>
    </row>
    <row r="63" spans="1:4" ht="15" customHeight="1">
      <c r="A63" s="49"/>
      <c r="B63" s="38" t="s">
        <v>32</v>
      </c>
      <c r="C63" s="30">
        <v>148160</v>
      </c>
      <c r="D63" s="33"/>
    </row>
    <row r="64" spans="1:4" ht="15" customHeight="1">
      <c r="A64" s="49"/>
      <c r="B64" s="38" t="s">
        <v>36</v>
      </c>
      <c r="C64" s="30">
        <v>11440</v>
      </c>
      <c r="D64" s="33"/>
    </row>
    <row r="65" spans="1:4" ht="15" customHeight="1">
      <c r="A65" s="49"/>
      <c r="B65" s="33"/>
      <c r="C65" s="32">
        <f>SUM(C53:C64)</f>
        <v>3085350</v>
      </c>
      <c r="D65" s="54">
        <v>31989350</v>
      </c>
    </row>
    <row r="66" spans="1:4" ht="15" customHeight="1">
      <c r="A66" s="49"/>
      <c r="B66" s="33"/>
      <c r="C66" s="32"/>
      <c r="D66" s="54"/>
    </row>
    <row r="67" spans="1:4" ht="15" customHeight="1" thickBot="1">
      <c r="A67" s="49"/>
      <c r="B67" s="33"/>
      <c r="C67" s="32"/>
      <c r="D67" s="54"/>
    </row>
    <row r="68" spans="1:4" ht="15" customHeight="1" thickBot="1">
      <c r="A68" s="31" t="s">
        <v>44</v>
      </c>
      <c r="B68" s="38" t="s">
        <v>13</v>
      </c>
      <c r="C68" s="30">
        <v>2000</v>
      </c>
      <c r="D68" s="51"/>
    </row>
    <row r="69" spans="1:4" ht="15" customHeight="1">
      <c r="A69" s="49"/>
      <c r="B69" s="38" t="s">
        <v>22</v>
      </c>
      <c r="C69" s="30">
        <v>800</v>
      </c>
      <c r="D69" s="51"/>
    </row>
    <row r="70" spans="1:3" ht="15" customHeight="1">
      <c r="A70" s="49"/>
      <c r="B70" s="38" t="s">
        <v>28</v>
      </c>
      <c r="C70" s="30">
        <v>4050</v>
      </c>
    </row>
    <row r="71" spans="1:4" ht="15" customHeight="1">
      <c r="A71" s="49"/>
      <c r="B71" s="38" t="s">
        <v>64</v>
      </c>
      <c r="C71" s="30">
        <v>17960</v>
      </c>
      <c r="D71" s="50"/>
    </row>
    <row r="72" spans="1:4" ht="15" customHeight="1">
      <c r="A72" s="49"/>
      <c r="B72" s="38" t="s">
        <v>30</v>
      </c>
      <c r="C72" s="30">
        <v>262660</v>
      </c>
      <c r="D72" s="50"/>
    </row>
    <row r="73" spans="1:4" ht="15" customHeight="1">
      <c r="A73" s="49"/>
      <c r="B73" s="33"/>
      <c r="C73" s="32">
        <f>SUM(C68:C72)</f>
        <v>287470</v>
      </c>
      <c r="D73" s="54">
        <v>4951280</v>
      </c>
    </row>
    <row r="74" spans="1:4" ht="15" customHeight="1">
      <c r="A74" s="49"/>
      <c r="C74" s="42"/>
      <c r="D74" s="54"/>
    </row>
    <row r="75" spans="3:4" ht="15" customHeight="1" thickBot="1">
      <c r="C75" s="42"/>
      <c r="D75" s="51"/>
    </row>
    <row r="76" spans="1:4" ht="15" customHeight="1" thickBot="1">
      <c r="A76" s="31" t="s">
        <v>56</v>
      </c>
      <c r="B76" s="38" t="s">
        <v>28</v>
      </c>
      <c r="C76" s="30">
        <v>15590</v>
      </c>
      <c r="D76" s="51"/>
    </row>
    <row r="77" spans="1:3" ht="15" customHeight="1">
      <c r="A77" s="49"/>
      <c r="B77" s="38" t="s">
        <v>64</v>
      </c>
      <c r="C77" s="30">
        <v>242460</v>
      </c>
    </row>
    <row r="78" spans="1:4" ht="15" customHeight="1">
      <c r="A78" s="49"/>
      <c r="B78" s="38" t="s">
        <v>30</v>
      </c>
      <c r="C78" s="30">
        <v>460500</v>
      </c>
      <c r="D78" s="51"/>
    </row>
    <row r="79" spans="1:3" ht="15" customHeight="1">
      <c r="A79" s="49"/>
      <c r="B79" s="38" t="s">
        <v>65</v>
      </c>
      <c r="C79" s="30">
        <v>158290</v>
      </c>
    </row>
    <row r="80" spans="1:4" ht="15" customHeight="1">
      <c r="A80" s="49"/>
      <c r="B80" s="38" t="s">
        <v>32</v>
      </c>
      <c r="C80" s="30">
        <v>51200</v>
      </c>
      <c r="D80" s="50"/>
    </row>
    <row r="81" spans="1:4" ht="15" customHeight="1">
      <c r="A81" s="49"/>
      <c r="B81" s="33"/>
      <c r="C81" s="32">
        <f>SUM(C76:C80)</f>
        <v>928040</v>
      </c>
      <c r="D81" s="53">
        <v>8118260</v>
      </c>
    </row>
    <row r="82" spans="1:4" ht="15" customHeight="1">
      <c r="A82" s="49"/>
      <c r="B82" s="33"/>
      <c r="C82" s="32"/>
      <c r="D82" s="53"/>
    </row>
    <row r="83" spans="2:4" ht="15" customHeight="1" thickBot="1">
      <c r="B83" s="33"/>
      <c r="C83" s="30"/>
      <c r="D83" s="50"/>
    </row>
    <row r="84" spans="1:4" ht="15" customHeight="1" thickBot="1">
      <c r="A84" s="31" t="s">
        <v>45</v>
      </c>
      <c r="B84" s="38" t="s">
        <v>13</v>
      </c>
      <c r="C84" s="30">
        <v>430</v>
      </c>
      <c r="D84" s="50"/>
    </row>
    <row r="85" spans="1:4" ht="15" customHeight="1">
      <c r="A85" s="49"/>
      <c r="B85" s="38" t="s">
        <v>17</v>
      </c>
      <c r="C85" s="30">
        <v>500</v>
      </c>
      <c r="D85" s="51"/>
    </row>
    <row r="86" spans="1:4" ht="15" customHeight="1">
      <c r="A86" s="49"/>
      <c r="B86" s="38" t="s">
        <v>22</v>
      </c>
      <c r="C86" s="30">
        <v>154440</v>
      </c>
      <c r="D86" s="51"/>
    </row>
    <row r="87" spans="1:4" ht="15" customHeight="1">
      <c r="A87" s="49"/>
      <c r="B87" s="38" t="s">
        <v>88</v>
      </c>
      <c r="C87" s="30">
        <f>20917+13273</f>
        <v>34190</v>
      </c>
      <c r="D87" s="51"/>
    </row>
    <row r="88" spans="1:3" ht="15" customHeight="1">
      <c r="A88" s="49"/>
      <c r="B88" s="38" t="s">
        <v>28</v>
      </c>
      <c r="C88" s="30">
        <v>23280</v>
      </c>
    </row>
    <row r="89" spans="1:3" ht="15" customHeight="1">
      <c r="A89" s="49"/>
      <c r="B89" s="38" t="s">
        <v>64</v>
      </c>
      <c r="C89" s="30">
        <v>698090</v>
      </c>
    </row>
    <row r="90" spans="1:3" ht="15" customHeight="1">
      <c r="A90" s="49"/>
      <c r="B90" s="38" t="s">
        <v>30</v>
      </c>
      <c r="C90" s="30">
        <v>686110</v>
      </c>
    </row>
    <row r="91" spans="1:3" ht="15" customHeight="1">
      <c r="A91" s="49"/>
      <c r="B91" s="38" t="s">
        <v>65</v>
      </c>
      <c r="C91" s="30">
        <v>37330</v>
      </c>
    </row>
    <row r="92" spans="1:4" ht="15" customHeight="1">
      <c r="A92" s="49"/>
      <c r="B92" s="38" t="s">
        <v>32</v>
      </c>
      <c r="C92" s="30">
        <v>16830</v>
      </c>
      <c r="D92" s="51"/>
    </row>
    <row r="93" spans="1:4" ht="15" customHeight="1">
      <c r="A93" s="49"/>
      <c r="B93" s="38"/>
      <c r="C93" s="32">
        <f>SUM(C84:C92)</f>
        <v>1651200</v>
      </c>
      <c r="D93" s="53">
        <v>19995450</v>
      </c>
    </row>
    <row r="94" spans="1:3" ht="15" customHeight="1">
      <c r="A94" s="49"/>
      <c r="B94" s="33"/>
      <c r="C94" s="42"/>
    </row>
    <row r="95" spans="2:4" ht="15" customHeight="1" thickBot="1">
      <c r="B95" s="33"/>
      <c r="C95" s="30"/>
      <c r="D95" s="51"/>
    </row>
    <row r="96" spans="1:4" ht="15" customHeight="1" thickBot="1">
      <c r="A96" s="31" t="s">
        <v>54</v>
      </c>
      <c r="B96" s="38" t="s">
        <v>17</v>
      </c>
      <c r="C96" s="30">
        <v>1730</v>
      </c>
      <c r="D96" s="51"/>
    </row>
    <row r="97" spans="1:4" ht="15" customHeight="1">
      <c r="A97" s="49"/>
      <c r="B97" s="38" t="s">
        <v>22</v>
      </c>
      <c r="C97" s="30">
        <v>8500</v>
      </c>
      <c r="D97" s="51"/>
    </row>
    <row r="98" spans="1:4" ht="15" customHeight="1">
      <c r="A98" s="49"/>
      <c r="B98" s="38" t="s">
        <v>88</v>
      </c>
      <c r="C98" s="30">
        <v>136850</v>
      </c>
      <c r="D98" s="51"/>
    </row>
    <row r="99" spans="1:4" ht="15" customHeight="1">
      <c r="A99" s="49"/>
      <c r="B99" s="38" t="s">
        <v>26</v>
      </c>
      <c r="C99" s="30">
        <v>80</v>
      </c>
      <c r="D99" s="51"/>
    </row>
    <row r="100" spans="1:3" ht="15" customHeight="1">
      <c r="A100" s="49"/>
      <c r="B100" s="38" t="s">
        <v>28</v>
      </c>
      <c r="C100" s="30">
        <v>43780</v>
      </c>
    </row>
    <row r="101" spans="1:3" ht="15" customHeight="1">
      <c r="A101" s="49"/>
      <c r="B101" s="38" t="s">
        <v>64</v>
      </c>
      <c r="C101" s="30">
        <v>543470</v>
      </c>
    </row>
    <row r="102" spans="1:3" ht="15" customHeight="1">
      <c r="A102" s="49"/>
      <c r="B102" s="38" t="s">
        <v>30</v>
      </c>
      <c r="C102" s="30">
        <v>1223220</v>
      </c>
    </row>
    <row r="103" spans="1:3" ht="15" customHeight="1">
      <c r="A103" s="49"/>
      <c r="B103" s="38" t="s">
        <v>65</v>
      </c>
      <c r="C103" s="30">
        <v>173890</v>
      </c>
    </row>
    <row r="104" spans="1:4" ht="15" customHeight="1">
      <c r="A104" s="49"/>
      <c r="B104" s="38"/>
      <c r="C104" s="32">
        <f>SUM(C96:C103)</f>
        <v>2131520</v>
      </c>
      <c r="D104" s="53">
        <v>24025730</v>
      </c>
    </row>
    <row r="105" spans="1:3" ht="15" customHeight="1">
      <c r="A105" s="49"/>
      <c r="B105" s="33"/>
      <c r="C105" s="42"/>
    </row>
    <row r="106" spans="2:4" ht="15" customHeight="1" thickBot="1">
      <c r="B106" s="33"/>
      <c r="C106" s="30"/>
      <c r="D106" s="50"/>
    </row>
    <row r="107" spans="1:4" ht="15" customHeight="1" thickBot="1">
      <c r="A107" s="31" t="s">
        <v>51</v>
      </c>
      <c r="B107" s="38" t="s">
        <v>17</v>
      </c>
      <c r="C107" s="30">
        <v>5500</v>
      </c>
      <c r="D107" s="50"/>
    </row>
    <row r="108" spans="1:4" ht="15" customHeight="1">
      <c r="A108" s="49"/>
      <c r="B108" s="38" t="s">
        <v>22</v>
      </c>
      <c r="C108" s="30">
        <v>97100</v>
      </c>
      <c r="D108" s="51"/>
    </row>
    <row r="109" spans="1:3" ht="15" customHeight="1">
      <c r="A109" s="49"/>
      <c r="B109" s="38" t="s">
        <v>28</v>
      </c>
      <c r="C109" s="30">
        <v>51160</v>
      </c>
    </row>
    <row r="110" spans="1:3" ht="15" customHeight="1">
      <c r="A110" s="49"/>
      <c r="B110" s="38" t="s">
        <v>64</v>
      </c>
      <c r="C110" s="30">
        <v>925940</v>
      </c>
    </row>
    <row r="111" spans="1:3" ht="15" customHeight="1">
      <c r="A111" s="49"/>
      <c r="B111" s="38" t="s">
        <v>30</v>
      </c>
      <c r="C111" s="30">
        <v>942970</v>
      </c>
    </row>
    <row r="112" spans="1:3" ht="15" customHeight="1">
      <c r="A112" s="49"/>
      <c r="B112" s="38" t="s">
        <v>65</v>
      </c>
      <c r="C112" s="30">
        <v>454390</v>
      </c>
    </row>
    <row r="113" spans="1:4" ht="15" customHeight="1">
      <c r="A113" s="49"/>
      <c r="B113" s="38" t="s">
        <v>32</v>
      </c>
      <c r="C113" s="30">
        <v>169430</v>
      </c>
      <c r="D113" s="50"/>
    </row>
    <row r="114" spans="1:4" ht="15" customHeight="1">
      <c r="A114" s="49"/>
      <c r="B114" s="33"/>
      <c r="C114" s="32">
        <f>SUM(C107:C113)</f>
        <v>2646490</v>
      </c>
      <c r="D114" s="53">
        <v>34179530</v>
      </c>
    </row>
    <row r="115" spans="1:4" ht="15" customHeight="1">
      <c r="A115" s="49"/>
      <c r="B115" s="33"/>
      <c r="C115" s="32"/>
      <c r="D115" s="53"/>
    </row>
    <row r="116" spans="2:4" ht="15" customHeight="1" thickBot="1">
      <c r="B116" s="33"/>
      <c r="C116" s="30"/>
      <c r="D116" s="55"/>
    </row>
    <row r="117" spans="1:4" ht="15" customHeight="1" thickBot="1">
      <c r="A117" s="31" t="s">
        <v>53</v>
      </c>
      <c r="B117" s="38" t="s">
        <v>16</v>
      </c>
      <c r="C117" s="30">
        <v>50</v>
      </c>
      <c r="D117" s="55"/>
    </row>
    <row r="118" spans="1:4" ht="15" customHeight="1">
      <c r="A118" s="49"/>
      <c r="B118" s="38" t="s">
        <v>17</v>
      </c>
      <c r="C118" s="30">
        <v>600</v>
      </c>
      <c r="D118" s="51"/>
    </row>
    <row r="119" spans="1:4" ht="15" customHeight="1">
      <c r="A119" s="49"/>
      <c r="B119" s="38" t="s">
        <v>20</v>
      </c>
      <c r="C119" s="30">
        <v>12000</v>
      </c>
      <c r="D119" s="51"/>
    </row>
    <row r="120" spans="1:4" ht="15" customHeight="1">
      <c r="A120" s="49"/>
      <c r="B120" s="38" t="s">
        <v>22</v>
      </c>
      <c r="C120" s="40">
        <v>44510</v>
      </c>
      <c r="D120" s="51"/>
    </row>
    <row r="121" spans="1:4" ht="15" customHeight="1">
      <c r="A121" s="49"/>
      <c r="B121" s="38" t="s">
        <v>23</v>
      </c>
      <c r="C121" s="30">
        <v>8880</v>
      </c>
      <c r="D121" s="51"/>
    </row>
    <row r="122" spans="1:3" ht="15" customHeight="1">
      <c r="A122" s="49"/>
      <c r="B122" s="38" t="s">
        <v>28</v>
      </c>
      <c r="C122" s="30">
        <v>23480</v>
      </c>
    </row>
    <row r="123" spans="1:3" ht="15" customHeight="1">
      <c r="A123" s="49"/>
      <c r="B123" s="38" t="s">
        <v>64</v>
      </c>
      <c r="C123" s="30">
        <v>317930</v>
      </c>
    </row>
    <row r="124" spans="1:3" ht="15" customHeight="1">
      <c r="A124" s="49"/>
      <c r="B124" s="38" t="s">
        <v>30</v>
      </c>
      <c r="C124" s="30">
        <v>645480</v>
      </c>
    </row>
    <row r="125" spans="1:3" ht="15" customHeight="1">
      <c r="A125" s="49"/>
      <c r="B125" s="38" t="s">
        <v>65</v>
      </c>
      <c r="C125" s="30">
        <v>94300</v>
      </c>
    </row>
    <row r="126" spans="1:4" ht="15" customHeight="1">
      <c r="A126" s="49"/>
      <c r="B126" s="38" t="s">
        <v>32</v>
      </c>
      <c r="C126" s="30">
        <v>5100</v>
      </c>
      <c r="D126" s="50"/>
    </row>
    <row r="127" spans="1:4" ht="15" customHeight="1">
      <c r="A127" s="49"/>
      <c r="B127" s="38" t="s">
        <v>34</v>
      </c>
      <c r="C127" s="30">
        <v>470</v>
      </c>
      <c r="D127" s="51"/>
    </row>
    <row r="128" spans="1:4" ht="15" customHeight="1">
      <c r="A128" s="49"/>
      <c r="B128" s="33"/>
      <c r="C128" s="32">
        <f>SUM(C117:C127)</f>
        <v>1152800</v>
      </c>
      <c r="D128" s="53">
        <v>13371090</v>
      </c>
    </row>
    <row r="129" spans="1:4" ht="15" customHeight="1">
      <c r="A129" s="49"/>
      <c r="B129" s="33"/>
      <c r="C129" s="32"/>
      <c r="D129" s="53"/>
    </row>
    <row r="130" spans="2:3" ht="15" customHeight="1" thickBot="1">
      <c r="B130" s="33"/>
      <c r="C130" s="30"/>
    </row>
    <row r="131" spans="1:4" ht="15" customHeight="1" thickBot="1">
      <c r="A131" s="31" t="s">
        <v>55</v>
      </c>
      <c r="B131" s="38" t="s">
        <v>22</v>
      </c>
      <c r="C131" s="30">
        <v>710</v>
      </c>
      <c r="D131" s="50"/>
    </row>
    <row r="132" spans="1:4" ht="15" customHeight="1">
      <c r="A132" s="49"/>
      <c r="B132" s="38" t="s">
        <v>88</v>
      </c>
      <c r="C132" s="30">
        <v>2350</v>
      </c>
      <c r="D132" s="50"/>
    </row>
    <row r="133" spans="1:3" ht="15" customHeight="1">
      <c r="A133" s="49"/>
      <c r="B133" s="38" t="s">
        <v>28</v>
      </c>
      <c r="C133" s="30">
        <v>7820</v>
      </c>
    </row>
    <row r="134" spans="1:3" ht="15" customHeight="1">
      <c r="A134" s="49"/>
      <c r="B134" s="38" t="s">
        <v>64</v>
      </c>
      <c r="C134" s="30">
        <v>121190</v>
      </c>
    </row>
    <row r="135" spans="1:3" ht="15" customHeight="1">
      <c r="A135" s="49"/>
      <c r="B135" s="38" t="s">
        <v>30</v>
      </c>
      <c r="C135" s="30">
        <v>263580</v>
      </c>
    </row>
    <row r="136" spans="1:3" ht="15" customHeight="1">
      <c r="A136" s="49"/>
      <c r="B136" s="38" t="s">
        <v>65</v>
      </c>
      <c r="C136" s="30">
        <v>10200</v>
      </c>
    </row>
    <row r="137" spans="1:4" ht="15" customHeight="1">
      <c r="A137" s="49"/>
      <c r="B137" s="38" t="s">
        <v>32</v>
      </c>
      <c r="C137" s="30">
        <v>7800</v>
      </c>
      <c r="D137" s="51"/>
    </row>
    <row r="138" spans="1:4" ht="15" customHeight="1">
      <c r="A138" s="49"/>
      <c r="B138" s="33"/>
      <c r="C138" s="32">
        <f>SUM(C131:C137)</f>
        <v>413650</v>
      </c>
      <c r="D138" s="53">
        <v>5222060</v>
      </c>
    </row>
    <row r="139" spans="1:4" ht="15" customHeight="1">
      <c r="A139" s="49"/>
      <c r="B139" s="33"/>
      <c r="C139" s="32"/>
      <c r="D139" s="53"/>
    </row>
    <row r="140" spans="2:4" ht="15" customHeight="1" thickBot="1">
      <c r="B140" s="33"/>
      <c r="C140" s="30"/>
      <c r="D140" s="51"/>
    </row>
    <row r="141" spans="1:3" ht="15" customHeight="1" thickBot="1">
      <c r="A141" s="31" t="s">
        <v>46</v>
      </c>
      <c r="B141" s="38" t="s">
        <v>13</v>
      </c>
      <c r="C141" s="30">
        <v>7620</v>
      </c>
    </row>
    <row r="142" spans="1:4" ht="15" customHeight="1">
      <c r="A142" s="49"/>
      <c r="B142" s="38" t="s">
        <v>63</v>
      </c>
      <c r="C142" s="30">
        <v>60</v>
      </c>
      <c r="D142" s="50"/>
    </row>
    <row r="143" spans="1:4" ht="15" customHeight="1">
      <c r="A143" s="49"/>
      <c r="B143" s="38" t="s">
        <v>15</v>
      </c>
      <c r="C143" s="30">
        <v>2750</v>
      </c>
      <c r="D143" s="50"/>
    </row>
    <row r="144" spans="1:4" ht="15" customHeight="1">
      <c r="A144" s="49"/>
      <c r="B144" s="38" t="s">
        <v>16</v>
      </c>
      <c r="C144" s="30">
        <v>240</v>
      </c>
      <c r="D144" s="50"/>
    </row>
    <row r="145" spans="1:4" ht="15" customHeight="1">
      <c r="A145" s="49"/>
      <c r="B145" s="38" t="s">
        <v>17</v>
      </c>
      <c r="C145" s="30">
        <v>3470</v>
      </c>
      <c r="D145" s="51"/>
    </row>
    <row r="146" spans="1:4" ht="15" customHeight="1">
      <c r="A146" s="49"/>
      <c r="B146" s="38" t="s">
        <v>22</v>
      </c>
      <c r="C146" s="30">
        <v>343660</v>
      </c>
      <c r="D146" s="51"/>
    </row>
    <row r="147" spans="1:4" ht="15" customHeight="1">
      <c r="A147" s="49"/>
      <c r="B147" s="38" t="s">
        <v>88</v>
      </c>
      <c r="C147" s="30">
        <v>9380</v>
      </c>
      <c r="D147" s="51"/>
    </row>
    <row r="148" spans="1:4" ht="15" customHeight="1">
      <c r="A148" s="49"/>
      <c r="B148" s="38" t="s">
        <v>28</v>
      </c>
      <c r="C148" s="40">
        <v>101190</v>
      </c>
      <c r="D148" s="51"/>
    </row>
    <row r="149" spans="1:4" ht="15" customHeight="1">
      <c r="A149" s="49"/>
      <c r="B149" s="38" t="s">
        <v>64</v>
      </c>
      <c r="C149" s="40">
        <v>1446640</v>
      </c>
      <c r="D149" s="51"/>
    </row>
    <row r="150" spans="1:4" ht="15" customHeight="1">
      <c r="A150" s="49"/>
      <c r="B150" s="38" t="s">
        <v>30</v>
      </c>
      <c r="C150" s="40">
        <v>3342360</v>
      </c>
      <c r="D150" s="51"/>
    </row>
    <row r="151" spans="1:4" ht="15" customHeight="1">
      <c r="A151" s="49"/>
      <c r="B151" s="38" t="s">
        <v>65</v>
      </c>
      <c r="C151" s="40">
        <v>363820</v>
      </c>
      <c r="D151" s="51"/>
    </row>
    <row r="152" spans="1:4" ht="15" customHeight="1">
      <c r="A152" s="49"/>
      <c r="B152" s="38" t="s">
        <v>32</v>
      </c>
      <c r="C152" s="30">
        <v>9530</v>
      </c>
      <c r="D152" s="50"/>
    </row>
    <row r="153" spans="1:4" ht="15" customHeight="1">
      <c r="A153" s="49"/>
      <c r="B153" s="38" t="s">
        <v>34</v>
      </c>
      <c r="C153" s="30">
        <v>12170</v>
      </c>
      <c r="D153" s="50"/>
    </row>
    <row r="154" spans="1:4" ht="15" customHeight="1">
      <c r="A154" s="49"/>
      <c r="B154" s="33"/>
      <c r="C154" s="32">
        <f>SUM(C141:C153)</f>
        <v>5642890</v>
      </c>
      <c r="D154" s="53">
        <v>44785100</v>
      </c>
    </row>
    <row r="155" spans="1:4" ht="15" customHeight="1">
      <c r="A155" s="49"/>
      <c r="B155" s="33"/>
      <c r="C155" s="32"/>
      <c r="D155" s="53"/>
    </row>
    <row r="156" spans="2:4" ht="15" customHeight="1" thickBot="1">
      <c r="B156" s="33"/>
      <c r="C156" s="30"/>
      <c r="D156" s="51"/>
    </row>
    <row r="157" spans="1:4" ht="15" customHeight="1" thickBot="1">
      <c r="A157" s="31" t="s">
        <v>49</v>
      </c>
      <c r="B157" s="38" t="s">
        <v>63</v>
      </c>
      <c r="C157" s="30">
        <v>14670</v>
      </c>
      <c r="D157" s="51"/>
    </row>
    <row r="158" spans="1:3" ht="15" customHeight="1">
      <c r="A158" s="49"/>
      <c r="B158" s="38" t="s">
        <v>15</v>
      </c>
      <c r="C158" s="30">
        <v>2160</v>
      </c>
    </row>
    <row r="159" spans="1:4" ht="15" customHeight="1">
      <c r="A159" s="49"/>
      <c r="B159" s="38" t="s">
        <v>17</v>
      </c>
      <c r="C159" s="30">
        <v>1830</v>
      </c>
      <c r="D159" s="50"/>
    </row>
    <row r="160" spans="1:4" ht="15" customHeight="1">
      <c r="A160" s="49"/>
      <c r="B160" s="38" t="s">
        <v>18</v>
      </c>
      <c r="C160" s="30">
        <v>140</v>
      </c>
      <c r="D160" s="50"/>
    </row>
    <row r="161" spans="1:4" ht="15" customHeight="1">
      <c r="A161" s="49"/>
      <c r="B161" s="38" t="s">
        <v>22</v>
      </c>
      <c r="C161" s="30">
        <v>179230</v>
      </c>
      <c r="D161" s="51"/>
    </row>
    <row r="162" spans="1:4" ht="15" customHeight="1">
      <c r="A162" s="49"/>
      <c r="B162" s="38" t="s">
        <v>88</v>
      </c>
      <c r="C162" s="30">
        <v>11500</v>
      </c>
      <c r="D162" s="51"/>
    </row>
    <row r="163" spans="1:3" ht="15" customHeight="1">
      <c r="A163" s="49"/>
      <c r="B163" s="38" t="s">
        <v>28</v>
      </c>
      <c r="C163" s="30">
        <v>40490</v>
      </c>
    </row>
    <row r="164" spans="1:3" ht="15" customHeight="1">
      <c r="A164" s="49"/>
      <c r="B164" s="38" t="s">
        <v>64</v>
      </c>
      <c r="C164" s="30">
        <v>425620</v>
      </c>
    </row>
    <row r="165" spans="1:3" ht="15" customHeight="1">
      <c r="A165" s="49"/>
      <c r="B165" s="38" t="s">
        <v>30</v>
      </c>
      <c r="C165" s="30">
        <v>1589760</v>
      </c>
    </row>
    <row r="166" spans="1:3" ht="15" customHeight="1">
      <c r="A166" s="49"/>
      <c r="B166" s="38" t="s">
        <v>65</v>
      </c>
      <c r="C166" s="30">
        <v>140820</v>
      </c>
    </row>
    <row r="167" spans="1:4" ht="15" customHeight="1">
      <c r="A167" s="49"/>
      <c r="B167" s="38" t="s">
        <v>32</v>
      </c>
      <c r="C167" s="30">
        <v>99770</v>
      </c>
      <c r="D167" s="51"/>
    </row>
    <row r="168" spans="1:4" ht="15" customHeight="1">
      <c r="A168" s="49"/>
      <c r="B168" s="38" t="s">
        <v>34</v>
      </c>
      <c r="C168" s="30">
        <v>10010</v>
      </c>
      <c r="D168" s="51"/>
    </row>
    <row r="169" spans="1:4" ht="15" customHeight="1">
      <c r="A169" s="49"/>
      <c r="B169" s="33"/>
      <c r="C169" s="32">
        <f>SUM(C157:C168)</f>
        <v>2516000</v>
      </c>
      <c r="D169" s="53">
        <v>28714230</v>
      </c>
    </row>
    <row r="170" spans="1:4" ht="15" customHeight="1">
      <c r="A170" s="49"/>
      <c r="B170" s="33"/>
      <c r="C170" s="32"/>
      <c r="D170" s="53"/>
    </row>
    <row r="171" spans="1:4" ht="15" customHeight="1" thickBot="1">
      <c r="A171" s="49"/>
      <c r="B171" s="33"/>
      <c r="C171" s="32"/>
      <c r="D171" s="53"/>
    </row>
    <row r="172" spans="1:4" ht="15" customHeight="1" thickBot="1">
      <c r="A172" s="31" t="s">
        <v>50</v>
      </c>
      <c r="B172" s="38" t="s">
        <v>63</v>
      </c>
      <c r="C172" s="30">
        <v>500</v>
      </c>
      <c r="D172" s="51"/>
    </row>
    <row r="173" spans="1:3" ht="15" customHeight="1">
      <c r="A173" s="49"/>
      <c r="B173" s="38" t="s">
        <v>17</v>
      </c>
      <c r="C173" s="30">
        <v>20</v>
      </c>
    </row>
    <row r="174" spans="1:4" ht="15" customHeight="1">
      <c r="A174" s="49"/>
      <c r="B174" s="38" t="s">
        <v>21</v>
      </c>
      <c r="C174" s="30">
        <v>750000</v>
      </c>
      <c r="D174" s="50"/>
    </row>
    <row r="175" spans="1:4" ht="15" customHeight="1">
      <c r="A175" s="49"/>
      <c r="B175" s="38" t="s">
        <v>22</v>
      </c>
      <c r="C175" s="30">
        <v>73860</v>
      </c>
      <c r="D175" s="50"/>
    </row>
    <row r="176" spans="1:4" ht="15" customHeight="1">
      <c r="A176" s="49"/>
      <c r="B176" s="38" t="s">
        <v>88</v>
      </c>
      <c r="C176" s="30">
        <v>180</v>
      </c>
      <c r="D176" s="51"/>
    </row>
    <row r="177" spans="1:3" ht="15" customHeight="1">
      <c r="A177" s="49"/>
      <c r="B177" s="38" t="s">
        <v>28</v>
      </c>
      <c r="C177" s="30">
        <v>87770</v>
      </c>
    </row>
    <row r="178" spans="1:3" ht="15" customHeight="1">
      <c r="A178" s="49"/>
      <c r="B178" s="38" t="s">
        <v>64</v>
      </c>
      <c r="C178" s="30">
        <v>18380</v>
      </c>
    </row>
    <row r="179" spans="1:3" ht="15" customHeight="1">
      <c r="A179" s="49"/>
      <c r="B179" s="38" t="s">
        <v>30</v>
      </c>
      <c r="C179" s="30">
        <v>170690</v>
      </c>
    </row>
    <row r="180" spans="1:3" ht="15" customHeight="1">
      <c r="A180" s="49"/>
      <c r="B180" s="38" t="s">
        <v>65</v>
      </c>
      <c r="C180" s="30">
        <v>32200</v>
      </c>
    </row>
    <row r="181" spans="1:4" ht="15" customHeight="1">
      <c r="A181" s="49"/>
      <c r="B181" s="33"/>
      <c r="C181" s="32">
        <f>SUM(C172:C180)</f>
        <v>1133600</v>
      </c>
      <c r="D181" s="53">
        <v>6616050</v>
      </c>
    </row>
    <row r="182" spans="1:4" ht="15" customHeight="1">
      <c r="A182" s="49"/>
      <c r="B182" s="33"/>
      <c r="C182" s="32"/>
      <c r="D182" s="53"/>
    </row>
    <row r="183" spans="1:4" ht="15" customHeight="1" thickBot="1">
      <c r="A183" s="49"/>
      <c r="B183" s="33"/>
      <c r="C183" s="32"/>
      <c r="D183" s="53"/>
    </row>
    <row r="184" spans="1:4" ht="15" customHeight="1" thickBot="1">
      <c r="A184" s="31" t="s">
        <v>52</v>
      </c>
      <c r="B184" s="38" t="s">
        <v>15</v>
      </c>
      <c r="C184" s="30">
        <v>10</v>
      </c>
      <c r="D184" s="50"/>
    </row>
    <row r="185" spans="1:4" ht="15" customHeight="1">
      <c r="A185" s="49"/>
      <c r="B185" s="38" t="s">
        <v>17</v>
      </c>
      <c r="C185" s="30">
        <v>3500</v>
      </c>
      <c r="D185" s="50"/>
    </row>
    <row r="186" spans="1:4" ht="15" customHeight="1">
      <c r="A186" s="49"/>
      <c r="B186" s="38" t="s">
        <v>22</v>
      </c>
      <c r="C186" s="30">
        <v>359260</v>
      </c>
      <c r="D186" s="51"/>
    </row>
    <row r="187" spans="1:3" ht="15" customHeight="1">
      <c r="A187" s="49"/>
      <c r="B187" s="38" t="s">
        <v>28</v>
      </c>
      <c r="C187" s="30">
        <v>22570</v>
      </c>
    </row>
    <row r="188" spans="1:3" ht="15" customHeight="1">
      <c r="A188" s="49"/>
      <c r="B188" s="38" t="s">
        <v>64</v>
      </c>
      <c r="C188" s="30">
        <v>143170</v>
      </c>
    </row>
    <row r="189" spans="1:3" ht="15" customHeight="1">
      <c r="A189" s="49"/>
      <c r="B189" s="38" t="s">
        <v>30</v>
      </c>
      <c r="C189" s="30">
        <v>1242330</v>
      </c>
    </row>
    <row r="190" spans="1:3" ht="15" customHeight="1">
      <c r="A190" s="49"/>
      <c r="B190" s="38" t="s">
        <v>65</v>
      </c>
      <c r="C190" s="30">
        <v>4090</v>
      </c>
    </row>
    <row r="191" spans="1:4" ht="15" customHeight="1">
      <c r="A191" s="49"/>
      <c r="B191" s="38" t="s">
        <v>32</v>
      </c>
      <c r="C191" s="30">
        <v>590</v>
      </c>
      <c r="D191" s="50"/>
    </row>
    <row r="192" spans="1:4" ht="15" customHeight="1">
      <c r="A192" s="49"/>
      <c r="B192" s="38" t="s">
        <v>33</v>
      </c>
      <c r="C192" s="30">
        <v>25880</v>
      </c>
      <c r="D192" s="50"/>
    </row>
    <row r="193" spans="1:4" ht="15" customHeight="1">
      <c r="A193" s="49"/>
      <c r="B193" s="33"/>
      <c r="C193" s="32">
        <f>SUM(C184:C192)</f>
        <v>1801400</v>
      </c>
      <c r="D193" s="53">
        <v>18397340</v>
      </c>
    </row>
    <row r="194" spans="1:4" ht="15" customHeight="1">
      <c r="A194" s="49"/>
      <c r="B194" s="33"/>
      <c r="C194" s="32"/>
      <c r="D194" s="53"/>
    </row>
    <row r="195" spans="2:4" ht="15" customHeight="1" thickBot="1">
      <c r="B195" s="33"/>
      <c r="C195" s="30"/>
      <c r="D195" s="51"/>
    </row>
    <row r="196" spans="1:4" ht="15" customHeight="1" thickBot="1">
      <c r="A196" s="31" t="s">
        <v>57</v>
      </c>
      <c r="B196" s="38" t="s">
        <v>64</v>
      </c>
      <c r="C196" s="30">
        <v>800</v>
      </c>
      <c r="D196" s="51"/>
    </row>
    <row r="197" spans="1:4" ht="15" customHeight="1">
      <c r="A197" s="49"/>
      <c r="B197" s="38"/>
      <c r="C197" s="32">
        <f>SUM(C196)</f>
        <v>800</v>
      </c>
      <c r="D197" s="52">
        <v>20000</v>
      </c>
    </row>
    <row r="198" spans="1:4" ht="15" customHeight="1" thickBot="1">
      <c r="A198" s="49"/>
      <c r="B198" s="38"/>
      <c r="C198" s="30"/>
      <c r="D198" s="51"/>
    </row>
    <row r="199" spans="1:4" ht="15" customHeight="1" thickBot="1">
      <c r="A199" s="35" t="s">
        <v>58</v>
      </c>
      <c r="B199" s="38"/>
      <c r="C199" s="41">
        <v>44426300</v>
      </c>
      <c r="D199" s="45">
        <v>477419670</v>
      </c>
    </row>
    <row r="202" spans="3:4" ht="12.75">
      <c r="C202" s="42"/>
      <c r="D202" s="56"/>
    </row>
  </sheetData>
  <sheetProtection/>
  <printOptions gridLines="1"/>
  <pageMargins left="0.7480314960629921" right="0.7480314960629921" top="0.5118110236220472" bottom="0.5118110236220472" header="0.5118110236220472" footer="0.5118110236220472"/>
  <pageSetup horizontalDpi="600" verticalDpi="600" orientation="portrait" paperSize="9" r:id="rId1"/>
  <rowBreaks count="3" manualBreakCount="3">
    <brk id="51" max="255" man="1"/>
    <brk id="95" max="3" man="1"/>
    <brk id="14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Lochiel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Page</dc:creator>
  <cp:keywords/>
  <dc:description/>
  <cp:lastModifiedBy>Cody Knox</cp:lastModifiedBy>
  <cp:lastPrinted>2005-11-11T02:38:05Z</cp:lastPrinted>
  <dcterms:created xsi:type="dcterms:W3CDTF">2005-07-25T07:28:17Z</dcterms:created>
  <dcterms:modified xsi:type="dcterms:W3CDTF">2014-08-31T03:59:26Z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-744706802</vt:i4>
  </property>
  <property fmtid="{D5CDD505-2E9C-101B-9397-08002B2CF9AE}" pid="3" name="_EmailSubject">
    <vt:lpwstr>536439_1.xls</vt:lpwstr>
  </property>
  <property fmtid="{D5CDD505-2E9C-101B-9397-08002B2CF9AE}" pid="4" name="_AuthorEmail">
    <vt:lpwstr>Janet.Page@med.govt.nz</vt:lpwstr>
  </property>
  <property fmtid="{D5CDD505-2E9C-101B-9397-08002B2CF9AE}" pid="5" name="_AuthorEmailDisplayName">
    <vt:lpwstr>Janet Page</vt:lpwstr>
  </property>
  <property fmtid="{D5CDD505-2E9C-101B-9397-08002B2CF9AE}" pid="6" name="_PreviousAdHocReviewCycleID">
    <vt:i4>-998096374</vt:i4>
  </property>
  <property fmtid="{D5CDD505-2E9C-101B-9397-08002B2CF9AE}" pid="7" name="_ReviewingToolsShownOnce">
    <vt:lpwstr/>
  </property>
</Properties>
</file>